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6"/>
  <workbookPr codeName="ThisWorkbook"/>
  <mc:AlternateContent xmlns:mc="http://schemas.openxmlformats.org/markup-compatibility/2006">
    <mc:Choice Requires="x15">
      <x15ac:absPath xmlns:x15ac="http://schemas.microsoft.com/office/spreadsheetml/2010/11/ac" url="/Users/scottbrown/Documents/A-CHURCH/00-GOSPEL STUDY TOPICS/Family Budget Templates/"/>
    </mc:Choice>
  </mc:AlternateContent>
  <xr:revisionPtr revIDLastSave="0" documentId="13_ncr:1_{FB43E744-23B9-1A48-99D6-3DEA699718C3}" xr6:coauthVersionLast="47" xr6:coauthVersionMax="47" xr10:uidLastSave="{00000000-0000-0000-0000-000000000000}"/>
  <bookViews>
    <workbookView xWindow="0" yWindow="740" windowWidth="15600" windowHeight="11760" xr2:uid="{00000000-000D-0000-FFFF-FFFF00000000}"/>
  </bookViews>
  <sheets>
    <sheet name="HomeBudgetWorksheet" sheetId="1" r:id="rId1"/>
    <sheet name="Comments on Budget" sheetId="3" r:id="rId2"/>
    <sheet name="Budget" sheetId="4" r:id="rId3"/>
    <sheet name="Family Budget" sheetId="5" r:id="rId4"/>
    <sheet name="CreditCardPayoff" sheetId="6" r:id="rId5"/>
  </sheets>
  <definedNames>
    <definedName name="_xlnm.Print_Area" localSheetId="4">CreditCardPayoff!$A$1:$H$31</definedName>
    <definedName name="_xlnm.Print_Area" localSheetId="3">'Family Budget'!$A$1:$O$206</definedName>
    <definedName name="_xlnm.Print_Area" localSheetId="0">HomeBudgetWorksheet!$A$1:$Q$166</definedName>
    <definedName name="valuevx" localSheetId="4">42.314159</definedName>
    <definedName name="valuevx" localSheetId="3">42.314159</definedName>
    <definedName name="valuevx">Budget!$A$1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1" l="1"/>
  <c r="F11" i="1"/>
  <c r="F12" i="1"/>
  <c r="F13" i="1"/>
  <c r="F14" i="1"/>
  <c r="F15" i="1"/>
  <c r="F16" i="1"/>
  <c r="F17" i="1"/>
  <c r="F20" i="1"/>
  <c r="F32" i="1"/>
  <c r="F137" i="1"/>
  <c r="G10" i="1"/>
  <c r="G11" i="1"/>
  <c r="G12" i="1"/>
  <c r="G13" i="1"/>
  <c r="G14" i="1"/>
  <c r="G15" i="1"/>
  <c r="G16" i="1"/>
  <c r="G17" i="1"/>
  <c r="G20" i="1"/>
  <c r="G32" i="1"/>
  <c r="G137" i="1"/>
  <c r="H10" i="1"/>
  <c r="H11" i="1"/>
  <c r="H12" i="1"/>
  <c r="H13" i="1"/>
  <c r="H14" i="1"/>
  <c r="H15" i="1"/>
  <c r="H16" i="1"/>
  <c r="H17" i="1"/>
  <c r="H20" i="1"/>
  <c r="H32" i="1"/>
  <c r="H137" i="1"/>
  <c r="I10" i="1"/>
  <c r="I11" i="1"/>
  <c r="I12" i="1"/>
  <c r="I13" i="1"/>
  <c r="I14" i="1"/>
  <c r="I15" i="1"/>
  <c r="I16" i="1"/>
  <c r="I17" i="1"/>
  <c r="I20" i="1"/>
  <c r="I32" i="1"/>
  <c r="I137" i="1"/>
  <c r="J10" i="1"/>
  <c r="J11" i="1"/>
  <c r="J12" i="1"/>
  <c r="J13" i="1"/>
  <c r="J14" i="1"/>
  <c r="J15" i="1"/>
  <c r="J16" i="1"/>
  <c r="J17" i="1"/>
  <c r="J20" i="1"/>
  <c r="J32" i="1"/>
  <c r="J137" i="1"/>
  <c r="K10" i="1"/>
  <c r="K11" i="1"/>
  <c r="K12" i="1"/>
  <c r="K13" i="1"/>
  <c r="K14" i="1"/>
  <c r="K15" i="1"/>
  <c r="K16" i="1"/>
  <c r="K17" i="1"/>
  <c r="K20" i="1"/>
  <c r="K32" i="1"/>
  <c r="K137" i="1"/>
  <c r="L10" i="1"/>
  <c r="L11" i="1"/>
  <c r="L12" i="1"/>
  <c r="L13" i="1"/>
  <c r="L14" i="1"/>
  <c r="L15" i="1"/>
  <c r="L16" i="1"/>
  <c r="L17" i="1"/>
  <c r="L20" i="1"/>
  <c r="L32" i="1"/>
  <c r="L137" i="1"/>
  <c r="M10" i="1"/>
  <c r="M11" i="1"/>
  <c r="M12" i="1"/>
  <c r="M13" i="1"/>
  <c r="M14" i="1"/>
  <c r="M15" i="1"/>
  <c r="M16" i="1"/>
  <c r="M17" i="1"/>
  <c r="M20" i="1"/>
  <c r="M32" i="1"/>
  <c r="M137" i="1"/>
  <c r="N10" i="1"/>
  <c r="N11" i="1"/>
  <c r="N12" i="1"/>
  <c r="N13" i="1"/>
  <c r="N14" i="1"/>
  <c r="N15" i="1"/>
  <c r="N16" i="1"/>
  <c r="N17" i="1"/>
  <c r="N20" i="1"/>
  <c r="N32" i="1"/>
  <c r="N137" i="1"/>
  <c r="O10" i="1"/>
  <c r="O11" i="1"/>
  <c r="O12" i="1"/>
  <c r="O13" i="1"/>
  <c r="O14" i="1"/>
  <c r="O15" i="1"/>
  <c r="O16" i="1"/>
  <c r="O17" i="1"/>
  <c r="O20" i="1"/>
  <c r="O32" i="1"/>
  <c r="O137" i="1"/>
  <c r="P10" i="1"/>
  <c r="P11" i="1"/>
  <c r="P12" i="1"/>
  <c r="P13" i="1"/>
  <c r="P14" i="1"/>
  <c r="P15" i="1"/>
  <c r="P16" i="1"/>
  <c r="P17" i="1"/>
  <c r="P20" i="1"/>
  <c r="P32" i="1"/>
  <c r="P137" i="1"/>
  <c r="E10" i="1"/>
  <c r="E11" i="1"/>
  <c r="E12" i="1"/>
  <c r="E13" i="1"/>
  <c r="E14" i="1"/>
  <c r="E15" i="1"/>
  <c r="E16" i="1"/>
  <c r="E17" i="1"/>
  <c r="E20" i="1"/>
  <c r="E32" i="1"/>
  <c r="E137" i="1"/>
  <c r="F40" i="1"/>
  <c r="G40" i="1"/>
  <c r="H40" i="1"/>
  <c r="I40" i="1"/>
  <c r="J40" i="1"/>
  <c r="K40" i="1"/>
  <c r="L40" i="1"/>
  <c r="M40" i="1"/>
  <c r="N40" i="1"/>
  <c r="O40" i="1"/>
  <c r="P40" i="1"/>
  <c r="E40" i="1"/>
  <c r="C24" i="6"/>
  <c r="C25" i="6"/>
  <c r="C22" i="6"/>
  <c r="C15" i="6"/>
  <c r="C17" i="6"/>
  <c r="C16" i="6"/>
  <c r="F13" i="6"/>
  <c r="G13" i="6"/>
  <c r="F12" i="6"/>
  <c r="G12" i="6"/>
  <c r="F11" i="6"/>
  <c r="G11" i="6"/>
  <c r="F10" i="6"/>
  <c r="G10" i="6"/>
  <c r="F9" i="6"/>
  <c r="G9" i="6"/>
  <c r="F8" i="6"/>
  <c r="G8" i="6"/>
  <c r="C8" i="6"/>
  <c r="F7" i="6"/>
  <c r="G7" i="6"/>
  <c r="F6" i="6"/>
  <c r="G6" i="6"/>
  <c r="N200" i="5"/>
  <c r="O200" i="5"/>
  <c r="N201" i="5"/>
  <c r="O201" i="5"/>
  <c r="N202" i="5"/>
  <c r="O202" i="5"/>
  <c r="N203" i="5"/>
  <c r="O203" i="5"/>
  <c r="N204" i="5"/>
  <c r="O204" i="5"/>
  <c r="O205" i="5"/>
  <c r="B43" i="5"/>
  <c r="B60" i="5"/>
  <c r="B74" i="5"/>
  <c r="B86" i="5"/>
  <c r="B96" i="5"/>
  <c r="B105" i="5"/>
  <c r="B114" i="5"/>
  <c r="B122" i="5"/>
  <c r="B130" i="5"/>
  <c r="B144" i="5"/>
  <c r="B152" i="5"/>
  <c r="B169" i="5"/>
  <c r="B177" i="5"/>
  <c r="B186" i="5"/>
  <c r="B196" i="5"/>
  <c r="B205" i="5"/>
  <c r="B8" i="5"/>
  <c r="C43" i="5"/>
  <c r="C60" i="5"/>
  <c r="C74" i="5"/>
  <c r="C86" i="5"/>
  <c r="C96" i="5"/>
  <c r="C105" i="5"/>
  <c r="C114" i="5"/>
  <c r="C122" i="5"/>
  <c r="C130" i="5"/>
  <c r="C144" i="5"/>
  <c r="C152" i="5"/>
  <c r="C169" i="5"/>
  <c r="C177" i="5"/>
  <c r="C186" i="5"/>
  <c r="C196" i="5"/>
  <c r="C205" i="5"/>
  <c r="C8" i="5"/>
  <c r="D43" i="5"/>
  <c r="D60" i="5"/>
  <c r="D74" i="5"/>
  <c r="D86" i="5"/>
  <c r="D96" i="5"/>
  <c r="D105" i="5"/>
  <c r="D114" i="5"/>
  <c r="D122" i="5"/>
  <c r="D130" i="5"/>
  <c r="D144" i="5"/>
  <c r="D152" i="5"/>
  <c r="D169" i="5"/>
  <c r="D177" i="5"/>
  <c r="D186" i="5"/>
  <c r="D196" i="5"/>
  <c r="D205" i="5"/>
  <c r="D8" i="5"/>
  <c r="E43" i="5"/>
  <c r="E60" i="5"/>
  <c r="E74" i="5"/>
  <c r="E86" i="5"/>
  <c r="E96" i="5"/>
  <c r="E105" i="5"/>
  <c r="E114" i="5"/>
  <c r="E122" i="5"/>
  <c r="E130" i="5"/>
  <c r="E144" i="5"/>
  <c r="E152" i="5"/>
  <c r="E169" i="5"/>
  <c r="E177" i="5"/>
  <c r="E186" i="5"/>
  <c r="E196" i="5"/>
  <c r="E205" i="5"/>
  <c r="E8" i="5"/>
  <c r="F43" i="5"/>
  <c r="F60" i="5"/>
  <c r="F74" i="5"/>
  <c r="F86" i="5"/>
  <c r="F96" i="5"/>
  <c r="F105" i="5"/>
  <c r="F114" i="5"/>
  <c r="F122" i="5"/>
  <c r="F130" i="5"/>
  <c r="F144" i="5"/>
  <c r="F152" i="5"/>
  <c r="F169" i="5"/>
  <c r="F177" i="5"/>
  <c r="F186" i="5"/>
  <c r="F196" i="5"/>
  <c r="F205" i="5"/>
  <c r="F8" i="5"/>
  <c r="G43" i="5"/>
  <c r="G60" i="5"/>
  <c r="G74" i="5"/>
  <c r="G86" i="5"/>
  <c r="G96" i="5"/>
  <c r="G105" i="5"/>
  <c r="G114" i="5"/>
  <c r="G122" i="5"/>
  <c r="G130" i="5"/>
  <c r="G144" i="5"/>
  <c r="G152" i="5"/>
  <c r="G169" i="5"/>
  <c r="G177" i="5"/>
  <c r="G186" i="5"/>
  <c r="G196" i="5"/>
  <c r="G205" i="5"/>
  <c r="G8" i="5"/>
  <c r="H43" i="5"/>
  <c r="H60" i="5"/>
  <c r="H74" i="5"/>
  <c r="H86" i="5"/>
  <c r="H96" i="5"/>
  <c r="H105" i="5"/>
  <c r="H114" i="5"/>
  <c r="H122" i="5"/>
  <c r="H130" i="5"/>
  <c r="H144" i="5"/>
  <c r="H152" i="5"/>
  <c r="H169" i="5"/>
  <c r="H177" i="5"/>
  <c r="H186" i="5"/>
  <c r="H196" i="5"/>
  <c r="H205" i="5"/>
  <c r="H8" i="5"/>
  <c r="I43" i="5"/>
  <c r="I60" i="5"/>
  <c r="I74" i="5"/>
  <c r="I86" i="5"/>
  <c r="I96" i="5"/>
  <c r="I105" i="5"/>
  <c r="I114" i="5"/>
  <c r="I122" i="5"/>
  <c r="I130" i="5"/>
  <c r="I144" i="5"/>
  <c r="I152" i="5"/>
  <c r="I169" i="5"/>
  <c r="I177" i="5"/>
  <c r="I186" i="5"/>
  <c r="I196" i="5"/>
  <c r="I205" i="5"/>
  <c r="I8" i="5"/>
  <c r="J43" i="5"/>
  <c r="J60" i="5"/>
  <c r="J74" i="5"/>
  <c r="J86" i="5"/>
  <c r="J96" i="5"/>
  <c r="J105" i="5"/>
  <c r="J114" i="5"/>
  <c r="J122" i="5"/>
  <c r="J130" i="5"/>
  <c r="J144" i="5"/>
  <c r="J152" i="5"/>
  <c r="J169" i="5"/>
  <c r="J177" i="5"/>
  <c r="J186" i="5"/>
  <c r="J196" i="5"/>
  <c r="J205" i="5"/>
  <c r="J8" i="5"/>
  <c r="K43" i="5"/>
  <c r="K60" i="5"/>
  <c r="K74" i="5"/>
  <c r="K86" i="5"/>
  <c r="K96" i="5"/>
  <c r="K105" i="5"/>
  <c r="K114" i="5"/>
  <c r="K122" i="5"/>
  <c r="K130" i="5"/>
  <c r="K144" i="5"/>
  <c r="K152" i="5"/>
  <c r="K169" i="5"/>
  <c r="K177" i="5"/>
  <c r="K186" i="5"/>
  <c r="K196" i="5"/>
  <c r="K205" i="5"/>
  <c r="K8" i="5"/>
  <c r="L43" i="5"/>
  <c r="L60" i="5"/>
  <c r="L74" i="5"/>
  <c r="L86" i="5"/>
  <c r="L96" i="5"/>
  <c r="L105" i="5"/>
  <c r="L114" i="5"/>
  <c r="L122" i="5"/>
  <c r="L130" i="5"/>
  <c r="L144" i="5"/>
  <c r="L152" i="5"/>
  <c r="L169" i="5"/>
  <c r="L177" i="5"/>
  <c r="L186" i="5"/>
  <c r="L196" i="5"/>
  <c r="L205" i="5"/>
  <c r="L8" i="5"/>
  <c r="M43" i="5"/>
  <c r="M60" i="5"/>
  <c r="M74" i="5"/>
  <c r="M86" i="5"/>
  <c r="M96" i="5"/>
  <c r="M105" i="5"/>
  <c r="M114" i="5"/>
  <c r="M122" i="5"/>
  <c r="M130" i="5"/>
  <c r="M144" i="5"/>
  <c r="M152" i="5"/>
  <c r="M169" i="5"/>
  <c r="M177" i="5"/>
  <c r="M186" i="5"/>
  <c r="M196" i="5"/>
  <c r="M205" i="5"/>
  <c r="M8" i="5"/>
  <c r="N8" i="5"/>
  <c r="O8" i="5"/>
  <c r="O206" i="5"/>
  <c r="N205" i="5"/>
  <c r="N206" i="5"/>
  <c r="M206" i="5"/>
  <c r="L206" i="5"/>
  <c r="K206" i="5"/>
  <c r="J206" i="5"/>
  <c r="I206" i="5"/>
  <c r="H206" i="5"/>
  <c r="G206" i="5"/>
  <c r="F206" i="5"/>
  <c r="E206" i="5"/>
  <c r="D206" i="5"/>
  <c r="C206" i="5"/>
  <c r="B206" i="5"/>
  <c r="A205" i="5"/>
  <c r="M199" i="5"/>
  <c r="L199" i="5"/>
  <c r="K199" i="5"/>
  <c r="J199" i="5"/>
  <c r="I199" i="5"/>
  <c r="H199" i="5"/>
  <c r="G199" i="5"/>
  <c r="F199" i="5"/>
  <c r="E199" i="5"/>
  <c r="D199" i="5"/>
  <c r="C199" i="5"/>
  <c r="B199" i="5"/>
  <c r="N190" i="5"/>
  <c r="O190" i="5"/>
  <c r="N191" i="5"/>
  <c r="O191" i="5"/>
  <c r="N192" i="5"/>
  <c r="O192" i="5"/>
  <c r="N193" i="5"/>
  <c r="O193" i="5"/>
  <c r="N194" i="5"/>
  <c r="O194" i="5"/>
  <c r="N195" i="5"/>
  <c r="O195" i="5"/>
  <c r="O196" i="5"/>
  <c r="O197" i="5"/>
  <c r="N196" i="5"/>
  <c r="N197" i="5"/>
  <c r="M197" i="5"/>
  <c r="L197" i="5"/>
  <c r="K197" i="5"/>
  <c r="J197" i="5"/>
  <c r="I197" i="5"/>
  <c r="H197" i="5"/>
  <c r="G197" i="5"/>
  <c r="F197" i="5"/>
  <c r="E197" i="5"/>
  <c r="D197" i="5"/>
  <c r="C197" i="5"/>
  <c r="B197" i="5"/>
  <c r="A196" i="5"/>
  <c r="M189" i="5"/>
  <c r="L189" i="5"/>
  <c r="K189" i="5"/>
  <c r="J189" i="5"/>
  <c r="I189" i="5"/>
  <c r="H189" i="5"/>
  <c r="G189" i="5"/>
  <c r="F189" i="5"/>
  <c r="E189" i="5"/>
  <c r="D189" i="5"/>
  <c r="C189" i="5"/>
  <c r="B189" i="5"/>
  <c r="N181" i="5"/>
  <c r="O181" i="5"/>
  <c r="N182" i="5"/>
  <c r="O182" i="5"/>
  <c r="N183" i="5"/>
  <c r="O183" i="5"/>
  <c r="N184" i="5"/>
  <c r="O184" i="5"/>
  <c r="N185" i="5"/>
  <c r="O185" i="5"/>
  <c r="O186" i="5"/>
  <c r="O187" i="5"/>
  <c r="N186" i="5"/>
  <c r="N187" i="5"/>
  <c r="M187" i="5"/>
  <c r="L187" i="5"/>
  <c r="K187" i="5"/>
  <c r="J187" i="5"/>
  <c r="I187" i="5"/>
  <c r="H187" i="5"/>
  <c r="G187" i="5"/>
  <c r="F187" i="5"/>
  <c r="E187" i="5"/>
  <c r="D187" i="5"/>
  <c r="C187" i="5"/>
  <c r="B187" i="5"/>
  <c r="A186" i="5"/>
  <c r="M180" i="5"/>
  <c r="L180" i="5"/>
  <c r="K180" i="5"/>
  <c r="J180" i="5"/>
  <c r="I180" i="5"/>
  <c r="H180" i="5"/>
  <c r="G180" i="5"/>
  <c r="F180" i="5"/>
  <c r="E180" i="5"/>
  <c r="D180" i="5"/>
  <c r="C180" i="5"/>
  <c r="B180" i="5"/>
  <c r="N173" i="5"/>
  <c r="O173" i="5"/>
  <c r="N174" i="5"/>
  <c r="O174" i="5"/>
  <c r="N175" i="5"/>
  <c r="O175" i="5"/>
  <c r="N176" i="5"/>
  <c r="O176" i="5"/>
  <c r="O177" i="5"/>
  <c r="O178" i="5"/>
  <c r="N177" i="5"/>
  <c r="N178" i="5"/>
  <c r="M178" i="5"/>
  <c r="L178" i="5"/>
  <c r="K178" i="5"/>
  <c r="J178" i="5"/>
  <c r="I178" i="5"/>
  <c r="H178" i="5"/>
  <c r="G178" i="5"/>
  <c r="F178" i="5"/>
  <c r="E178" i="5"/>
  <c r="D178" i="5"/>
  <c r="C178" i="5"/>
  <c r="B178" i="5"/>
  <c r="A177" i="5"/>
  <c r="M172" i="5"/>
  <c r="L172" i="5"/>
  <c r="K172" i="5"/>
  <c r="J172" i="5"/>
  <c r="I172" i="5"/>
  <c r="H172" i="5"/>
  <c r="G172" i="5"/>
  <c r="F172" i="5"/>
  <c r="E172" i="5"/>
  <c r="D172" i="5"/>
  <c r="C172" i="5"/>
  <c r="B172" i="5"/>
  <c r="N156" i="5"/>
  <c r="O156" i="5"/>
  <c r="N157" i="5"/>
  <c r="O157" i="5"/>
  <c r="N158" i="5"/>
  <c r="O158" i="5"/>
  <c r="N159" i="5"/>
  <c r="O159" i="5"/>
  <c r="N160" i="5"/>
  <c r="O160" i="5"/>
  <c r="N161" i="5"/>
  <c r="O161" i="5"/>
  <c r="N162" i="5"/>
  <c r="O162" i="5"/>
  <c r="N163" i="5"/>
  <c r="O163" i="5"/>
  <c r="N164" i="5"/>
  <c r="O164" i="5"/>
  <c r="N165" i="5"/>
  <c r="O165" i="5"/>
  <c r="N166" i="5"/>
  <c r="O166" i="5"/>
  <c r="N167" i="5"/>
  <c r="O167" i="5"/>
  <c r="N168" i="5"/>
  <c r="O168" i="5"/>
  <c r="O169" i="5"/>
  <c r="O170" i="5"/>
  <c r="N169" i="5"/>
  <c r="N170" i="5"/>
  <c r="M170" i="5"/>
  <c r="L170" i="5"/>
  <c r="K170" i="5"/>
  <c r="J170" i="5"/>
  <c r="I170" i="5"/>
  <c r="H170" i="5"/>
  <c r="G170" i="5"/>
  <c r="F170" i="5"/>
  <c r="E170" i="5"/>
  <c r="D170" i="5"/>
  <c r="C170" i="5"/>
  <c r="B170" i="5"/>
  <c r="A169" i="5"/>
  <c r="M155" i="5"/>
  <c r="L155" i="5"/>
  <c r="K155" i="5"/>
  <c r="J155" i="5"/>
  <c r="I155" i="5"/>
  <c r="H155" i="5"/>
  <c r="G155" i="5"/>
  <c r="F155" i="5"/>
  <c r="E155" i="5"/>
  <c r="D155" i="5"/>
  <c r="C155" i="5"/>
  <c r="B155" i="5"/>
  <c r="N148" i="5"/>
  <c r="O148" i="5"/>
  <c r="N149" i="5"/>
  <c r="O149" i="5"/>
  <c r="N150" i="5"/>
  <c r="O150" i="5"/>
  <c r="N151" i="5"/>
  <c r="O151" i="5"/>
  <c r="O152" i="5"/>
  <c r="O153" i="5"/>
  <c r="N152" i="5"/>
  <c r="N153" i="5"/>
  <c r="M153" i="5"/>
  <c r="L153" i="5"/>
  <c r="K153" i="5"/>
  <c r="J153" i="5"/>
  <c r="I153" i="5"/>
  <c r="H153" i="5"/>
  <c r="G153" i="5"/>
  <c r="F153" i="5"/>
  <c r="E153" i="5"/>
  <c r="D153" i="5"/>
  <c r="C153" i="5"/>
  <c r="B153" i="5"/>
  <c r="A152" i="5"/>
  <c r="M147" i="5"/>
  <c r="L147" i="5"/>
  <c r="K147" i="5"/>
  <c r="J147" i="5"/>
  <c r="I147" i="5"/>
  <c r="H147" i="5"/>
  <c r="G147" i="5"/>
  <c r="F147" i="5"/>
  <c r="E147" i="5"/>
  <c r="D147" i="5"/>
  <c r="C147" i="5"/>
  <c r="B147" i="5"/>
  <c r="N134" i="5"/>
  <c r="O134" i="5"/>
  <c r="N135" i="5"/>
  <c r="O135" i="5"/>
  <c r="N136" i="5"/>
  <c r="O136" i="5"/>
  <c r="N137" i="5"/>
  <c r="O137" i="5"/>
  <c r="N138" i="5"/>
  <c r="O138" i="5"/>
  <c r="N139" i="5"/>
  <c r="O139" i="5"/>
  <c r="N140" i="5"/>
  <c r="O140" i="5"/>
  <c r="N141" i="5"/>
  <c r="O141" i="5"/>
  <c r="N142" i="5"/>
  <c r="O142" i="5"/>
  <c r="N143" i="5"/>
  <c r="O143" i="5"/>
  <c r="O144" i="5"/>
  <c r="O145" i="5"/>
  <c r="N144" i="5"/>
  <c r="N145" i="5"/>
  <c r="M145" i="5"/>
  <c r="L145" i="5"/>
  <c r="K145" i="5"/>
  <c r="J145" i="5"/>
  <c r="I145" i="5"/>
  <c r="H145" i="5"/>
  <c r="G145" i="5"/>
  <c r="F145" i="5"/>
  <c r="E145" i="5"/>
  <c r="D145" i="5"/>
  <c r="C145" i="5"/>
  <c r="B145" i="5"/>
  <c r="A144" i="5"/>
  <c r="M133" i="5"/>
  <c r="L133" i="5"/>
  <c r="K133" i="5"/>
  <c r="J133" i="5"/>
  <c r="I133" i="5"/>
  <c r="H133" i="5"/>
  <c r="G133" i="5"/>
  <c r="F133" i="5"/>
  <c r="E133" i="5"/>
  <c r="D133" i="5"/>
  <c r="C133" i="5"/>
  <c r="B133" i="5"/>
  <c r="N126" i="5"/>
  <c r="O126" i="5"/>
  <c r="N127" i="5"/>
  <c r="O127" i="5"/>
  <c r="N128" i="5"/>
  <c r="O128" i="5"/>
  <c r="N129" i="5"/>
  <c r="O129" i="5"/>
  <c r="O130" i="5"/>
  <c r="O131" i="5"/>
  <c r="N130" i="5"/>
  <c r="N131" i="5"/>
  <c r="M131" i="5"/>
  <c r="L131" i="5"/>
  <c r="K131" i="5"/>
  <c r="J131" i="5"/>
  <c r="I131" i="5"/>
  <c r="H131" i="5"/>
  <c r="G131" i="5"/>
  <c r="F131" i="5"/>
  <c r="E131" i="5"/>
  <c r="D131" i="5"/>
  <c r="C131" i="5"/>
  <c r="B131" i="5"/>
  <c r="A130" i="5"/>
  <c r="M125" i="5"/>
  <c r="L125" i="5"/>
  <c r="K125" i="5"/>
  <c r="J125" i="5"/>
  <c r="I125" i="5"/>
  <c r="H125" i="5"/>
  <c r="G125" i="5"/>
  <c r="F125" i="5"/>
  <c r="E125" i="5"/>
  <c r="D125" i="5"/>
  <c r="C125" i="5"/>
  <c r="B125" i="5"/>
  <c r="N118" i="5"/>
  <c r="O118" i="5"/>
  <c r="N119" i="5"/>
  <c r="O119" i="5"/>
  <c r="N120" i="5"/>
  <c r="O120" i="5"/>
  <c r="N121" i="5"/>
  <c r="O121" i="5"/>
  <c r="O122" i="5"/>
  <c r="O123" i="5"/>
  <c r="N122" i="5"/>
  <c r="N123" i="5"/>
  <c r="M123" i="5"/>
  <c r="L123" i="5"/>
  <c r="K123" i="5"/>
  <c r="J123" i="5"/>
  <c r="I123" i="5"/>
  <c r="H123" i="5"/>
  <c r="G123" i="5"/>
  <c r="F123" i="5"/>
  <c r="E123" i="5"/>
  <c r="D123" i="5"/>
  <c r="C123" i="5"/>
  <c r="B123" i="5"/>
  <c r="A122" i="5"/>
  <c r="M117" i="5"/>
  <c r="L117" i="5"/>
  <c r="K117" i="5"/>
  <c r="J117" i="5"/>
  <c r="I117" i="5"/>
  <c r="H117" i="5"/>
  <c r="G117" i="5"/>
  <c r="F117" i="5"/>
  <c r="E117" i="5"/>
  <c r="D117" i="5"/>
  <c r="C117" i="5"/>
  <c r="B117" i="5"/>
  <c r="N109" i="5"/>
  <c r="O109" i="5"/>
  <c r="N110" i="5"/>
  <c r="O110" i="5"/>
  <c r="N111" i="5"/>
  <c r="O111" i="5"/>
  <c r="N112" i="5"/>
  <c r="O112" i="5"/>
  <c r="N113" i="5"/>
  <c r="O113" i="5"/>
  <c r="O114" i="5"/>
  <c r="O115" i="5"/>
  <c r="N114" i="5"/>
  <c r="N115" i="5"/>
  <c r="M115" i="5"/>
  <c r="L115" i="5"/>
  <c r="K115" i="5"/>
  <c r="J115" i="5"/>
  <c r="I115" i="5"/>
  <c r="H115" i="5"/>
  <c r="G115" i="5"/>
  <c r="F115" i="5"/>
  <c r="E115" i="5"/>
  <c r="D115" i="5"/>
  <c r="C115" i="5"/>
  <c r="B115" i="5"/>
  <c r="A114" i="5"/>
  <c r="M108" i="5"/>
  <c r="L108" i="5"/>
  <c r="K108" i="5"/>
  <c r="J108" i="5"/>
  <c r="I108" i="5"/>
  <c r="H108" i="5"/>
  <c r="G108" i="5"/>
  <c r="F108" i="5"/>
  <c r="E108" i="5"/>
  <c r="D108" i="5"/>
  <c r="C108" i="5"/>
  <c r="B108" i="5"/>
  <c r="N100" i="5"/>
  <c r="O100" i="5"/>
  <c r="N101" i="5"/>
  <c r="O101" i="5"/>
  <c r="N102" i="5"/>
  <c r="O102" i="5"/>
  <c r="N103" i="5"/>
  <c r="O103" i="5"/>
  <c r="N104" i="5"/>
  <c r="O104" i="5"/>
  <c r="O105" i="5"/>
  <c r="O106" i="5"/>
  <c r="N105" i="5"/>
  <c r="N106" i="5"/>
  <c r="M106" i="5"/>
  <c r="L106" i="5"/>
  <c r="K106" i="5"/>
  <c r="J106" i="5"/>
  <c r="I106" i="5"/>
  <c r="H106" i="5"/>
  <c r="G106" i="5"/>
  <c r="F106" i="5"/>
  <c r="E106" i="5"/>
  <c r="D106" i="5"/>
  <c r="C106" i="5"/>
  <c r="B106" i="5"/>
  <c r="A105" i="5"/>
  <c r="M99" i="5"/>
  <c r="L99" i="5"/>
  <c r="K99" i="5"/>
  <c r="J99" i="5"/>
  <c r="I99" i="5"/>
  <c r="H99" i="5"/>
  <c r="G99" i="5"/>
  <c r="F99" i="5"/>
  <c r="E99" i="5"/>
  <c r="D99" i="5"/>
  <c r="C99" i="5"/>
  <c r="B99" i="5"/>
  <c r="N90" i="5"/>
  <c r="O90" i="5"/>
  <c r="N91" i="5"/>
  <c r="O91" i="5"/>
  <c r="N92" i="5"/>
  <c r="O92" i="5"/>
  <c r="N93" i="5"/>
  <c r="O93" i="5"/>
  <c r="N94" i="5"/>
  <c r="O94" i="5"/>
  <c r="N95" i="5"/>
  <c r="O95" i="5"/>
  <c r="O96" i="5"/>
  <c r="O97" i="5"/>
  <c r="N96" i="5"/>
  <c r="N97" i="5"/>
  <c r="M97" i="5"/>
  <c r="L97" i="5"/>
  <c r="K97" i="5"/>
  <c r="J97" i="5"/>
  <c r="I97" i="5"/>
  <c r="H97" i="5"/>
  <c r="G97" i="5"/>
  <c r="F97" i="5"/>
  <c r="E97" i="5"/>
  <c r="D97" i="5"/>
  <c r="C97" i="5"/>
  <c r="B97" i="5"/>
  <c r="A96" i="5"/>
  <c r="M89" i="5"/>
  <c r="L89" i="5"/>
  <c r="K89" i="5"/>
  <c r="J89" i="5"/>
  <c r="I89" i="5"/>
  <c r="H89" i="5"/>
  <c r="G89" i="5"/>
  <c r="F89" i="5"/>
  <c r="E89" i="5"/>
  <c r="D89" i="5"/>
  <c r="C89" i="5"/>
  <c r="B89" i="5"/>
  <c r="N78" i="5"/>
  <c r="O78" i="5"/>
  <c r="N79" i="5"/>
  <c r="O79" i="5"/>
  <c r="N80" i="5"/>
  <c r="O80" i="5"/>
  <c r="N81" i="5"/>
  <c r="O81" i="5"/>
  <c r="N82" i="5"/>
  <c r="O82" i="5"/>
  <c r="N83" i="5"/>
  <c r="O83" i="5"/>
  <c r="N84" i="5"/>
  <c r="O84" i="5"/>
  <c r="N85" i="5"/>
  <c r="O85" i="5"/>
  <c r="O86" i="5"/>
  <c r="O87" i="5"/>
  <c r="N86" i="5"/>
  <c r="N87" i="5"/>
  <c r="M87" i="5"/>
  <c r="L87" i="5"/>
  <c r="K87" i="5"/>
  <c r="J87" i="5"/>
  <c r="I87" i="5"/>
  <c r="H87" i="5"/>
  <c r="G87" i="5"/>
  <c r="F87" i="5"/>
  <c r="E87" i="5"/>
  <c r="D87" i="5"/>
  <c r="C87" i="5"/>
  <c r="B87" i="5"/>
  <c r="A86" i="5"/>
  <c r="M77" i="5"/>
  <c r="L77" i="5"/>
  <c r="K77" i="5"/>
  <c r="J77" i="5"/>
  <c r="I77" i="5"/>
  <c r="H77" i="5"/>
  <c r="G77" i="5"/>
  <c r="F77" i="5"/>
  <c r="E77" i="5"/>
  <c r="D77" i="5"/>
  <c r="C77" i="5"/>
  <c r="B77" i="5"/>
  <c r="N64" i="5"/>
  <c r="O64" i="5"/>
  <c r="N65" i="5"/>
  <c r="O65" i="5"/>
  <c r="N66" i="5"/>
  <c r="O66" i="5"/>
  <c r="N67" i="5"/>
  <c r="O67" i="5"/>
  <c r="N68" i="5"/>
  <c r="O68" i="5"/>
  <c r="N69" i="5"/>
  <c r="O69" i="5"/>
  <c r="N70" i="5"/>
  <c r="O70" i="5"/>
  <c r="N71" i="5"/>
  <c r="O71" i="5"/>
  <c r="N72" i="5"/>
  <c r="O72" i="5"/>
  <c r="N73" i="5"/>
  <c r="O73" i="5"/>
  <c r="O74" i="5"/>
  <c r="O75" i="5"/>
  <c r="N74" i="5"/>
  <c r="N75" i="5"/>
  <c r="M75" i="5"/>
  <c r="L75" i="5"/>
  <c r="K75" i="5"/>
  <c r="J75" i="5"/>
  <c r="I75" i="5"/>
  <c r="H75" i="5"/>
  <c r="G75" i="5"/>
  <c r="F75" i="5"/>
  <c r="E75" i="5"/>
  <c r="D75" i="5"/>
  <c r="C75" i="5"/>
  <c r="B75" i="5"/>
  <c r="A74" i="5"/>
  <c r="M63" i="5"/>
  <c r="L63" i="5"/>
  <c r="K63" i="5"/>
  <c r="J63" i="5"/>
  <c r="I63" i="5"/>
  <c r="H63" i="5"/>
  <c r="G63" i="5"/>
  <c r="F63" i="5"/>
  <c r="E63" i="5"/>
  <c r="D63" i="5"/>
  <c r="C63" i="5"/>
  <c r="B63" i="5"/>
  <c r="N47" i="5"/>
  <c r="O47" i="5"/>
  <c r="N48" i="5"/>
  <c r="O48" i="5"/>
  <c r="N49" i="5"/>
  <c r="O49" i="5"/>
  <c r="N50" i="5"/>
  <c r="O50" i="5"/>
  <c r="N51" i="5"/>
  <c r="O51" i="5"/>
  <c r="N52" i="5"/>
  <c r="O52" i="5"/>
  <c r="N53" i="5"/>
  <c r="O53" i="5"/>
  <c r="N54" i="5"/>
  <c r="O54" i="5"/>
  <c r="N55" i="5"/>
  <c r="O55" i="5"/>
  <c r="N56" i="5"/>
  <c r="O56" i="5"/>
  <c r="N57" i="5"/>
  <c r="O57" i="5"/>
  <c r="N58" i="5"/>
  <c r="O58" i="5"/>
  <c r="N59" i="5"/>
  <c r="O59" i="5"/>
  <c r="O60" i="5"/>
  <c r="O61" i="5"/>
  <c r="N60" i="5"/>
  <c r="N61" i="5"/>
  <c r="M61" i="5"/>
  <c r="L61" i="5"/>
  <c r="K61" i="5"/>
  <c r="J61" i="5"/>
  <c r="I61" i="5"/>
  <c r="H61" i="5"/>
  <c r="G61" i="5"/>
  <c r="F61" i="5"/>
  <c r="E61" i="5"/>
  <c r="D61" i="5"/>
  <c r="C61" i="5"/>
  <c r="B61" i="5"/>
  <c r="A60" i="5"/>
  <c r="M46" i="5"/>
  <c r="L46" i="5"/>
  <c r="K46" i="5"/>
  <c r="J46" i="5"/>
  <c r="I46" i="5"/>
  <c r="H46" i="5"/>
  <c r="G46" i="5"/>
  <c r="F46" i="5"/>
  <c r="E46" i="5"/>
  <c r="D46" i="5"/>
  <c r="C46" i="5"/>
  <c r="B46" i="5"/>
  <c r="N37" i="5"/>
  <c r="O37" i="5"/>
  <c r="N38" i="5"/>
  <c r="O38" i="5"/>
  <c r="N39" i="5"/>
  <c r="O39" i="5"/>
  <c r="N40" i="5"/>
  <c r="O40" i="5"/>
  <c r="N41" i="5"/>
  <c r="O41" i="5"/>
  <c r="N42" i="5"/>
  <c r="O42" i="5"/>
  <c r="O43" i="5"/>
  <c r="O44" i="5"/>
  <c r="N43" i="5"/>
  <c r="N44" i="5"/>
  <c r="M44" i="5"/>
  <c r="L44" i="5"/>
  <c r="K44" i="5"/>
  <c r="J44" i="5"/>
  <c r="I44" i="5"/>
  <c r="H44" i="5"/>
  <c r="G44" i="5"/>
  <c r="F44" i="5"/>
  <c r="E44" i="5"/>
  <c r="D44" i="5"/>
  <c r="C44" i="5"/>
  <c r="B44" i="5"/>
  <c r="A43" i="5"/>
  <c r="M36" i="5"/>
  <c r="L36" i="5"/>
  <c r="K36" i="5"/>
  <c r="J36" i="5"/>
  <c r="I36" i="5"/>
  <c r="H36" i="5"/>
  <c r="G36" i="5"/>
  <c r="F36" i="5"/>
  <c r="E36" i="5"/>
  <c r="D36" i="5"/>
  <c r="C36" i="5"/>
  <c r="B36" i="5"/>
  <c r="N27" i="5"/>
  <c r="O27" i="5"/>
  <c r="N28" i="5"/>
  <c r="O28" i="5"/>
  <c r="N29" i="5"/>
  <c r="O29" i="5"/>
  <c r="N30" i="5"/>
  <c r="O30" i="5"/>
  <c r="N31" i="5"/>
  <c r="O31" i="5"/>
  <c r="N32" i="5"/>
  <c r="O32" i="5"/>
  <c r="N33" i="5"/>
  <c r="O33" i="5"/>
  <c r="O34" i="5"/>
  <c r="N34" i="5"/>
  <c r="M34" i="5"/>
  <c r="L34" i="5"/>
  <c r="K34" i="5"/>
  <c r="J34" i="5"/>
  <c r="I34" i="5"/>
  <c r="H34" i="5"/>
  <c r="G34" i="5"/>
  <c r="F34" i="5"/>
  <c r="E34" i="5"/>
  <c r="D34" i="5"/>
  <c r="C34" i="5"/>
  <c r="B34" i="5"/>
  <c r="A34" i="5"/>
  <c r="M26" i="5"/>
  <c r="L26" i="5"/>
  <c r="K26" i="5"/>
  <c r="J26" i="5"/>
  <c r="I26" i="5"/>
  <c r="H26" i="5"/>
  <c r="G26" i="5"/>
  <c r="F26" i="5"/>
  <c r="E26" i="5"/>
  <c r="D26" i="5"/>
  <c r="C26" i="5"/>
  <c r="B26" i="5"/>
  <c r="B12" i="5"/>
  <c r="C12" i="5"/>
  <c r="D12" i="5"/>
  <c r="E12" i="5"/>
  <c r="F12" i="5"/>
  <c r="G12" i="5"/>
  <c r="H12" i="5"/>
  <c r="I12" i="5"/>
  <c r="J12" i="5"/>
  <c r="K12" i="5"/>
  <c r="L12" i="5"/>
  <c r="M12" i="5"/>
  <c r="B7" i="5"/>
  <c r="B11" i="5"/>
  <c r="C7" i="5"/>
  <c r="C11" i="5"/>
  <c r="D7" i="5"/>
  <c r="D11" i="5"/>
  <c r="E7" i="5"/>
  <c r="E11" i="5"/>
  <c r="F7" i="5"/>
  <c r="F11" i="5"/>
  <c r="G7" i="5"/>
  <c r="G11" i="5"/>
  <c r="H7" i="5"/>
  <c r="H11" i="5"/>
  <c r="I7" i="5"/>
  <c r="I11" i="5"/>
  <c r="J7" i="5"/>
  <c r="J11" i="5"/>
  <c r="K7" i="5"/>
  <c r="K11" i="5"/>
  <c r="L7" i="5"/>
  <c r="L11" i="5"/>
  <c r="M7" i="5"/>
  <c r="M11" i="5"/>
  <c r="N10" i="5"/>
  <c r="O10" i="5"/>
  <c r="B9" i="5"/>
  <c r="C9" i="5"/>
  <c r="D9" i="5"/>
  <c r="E9" i="5"/>
  <c r="F9" i="5"/>
  <c r="G9" i="5"/>
  <c r="H9" i="5"/>
  <c r="I9" i="5"/>
  <c r="J9" i="5"/>
  <c r="K9" i="5"/>
  <c r="L9" i="5"/>
  <c r="M9" i="5"/>
  <c r="N9" i="5"/>
  <c r="O9" i="5"/>
  <c r="N7" i="5"/>
  <c r="O7" i="5"/>
  <c r="G59" i="4"/>
  <c r="H59" i="4"/>
  <c r="I59" i="4"/>
  <c r="F59" i="4"/>
  <c r="B59" i="4"/>
  <c r="C59" i="4"/>
  <c r="D59" i="4"/>
  <c r="A59" i="4"/>
  <c r="I58" i="4"/>
  <c r="D58" i="4"/>
  <c r="I57" i="4"/>
  <c r="D57" i="4"/>
  <c r="I56" i="4"/>
  <c r="D56" i="4"/>
  <c r="I55" i="4"/>
  <c r="D55" i="4"/>
  <c r="G53" i="4"/>
  <c r="H53" i="4"/>
  <c r="I53" i="4"/>
  <c r="F53" i="4"/>
  <c r="B53" i="4"/>
  <c r="C53" i="4"/>
  <c r="D53" i="4"/>
  <c r="A53" i="4"/>
  <c r="I52" i="4"/>
  <c r="D52" i="4"/>
  <c r="I51" i="4"/>
  <c r="D51" i="4"/>
  <c r="I50" i="4"/>
  <c r="D50" i="4"/>
  <c r="I49" i="4"/>
  <c r="D49" i="4"/>
  <c r="I48" i="4"/>
  <c r="I47" i="4"/>
  <c r="B47" i="4"/>
  <c r="C47" i="4"/>
  <c r="D47" i="4"/>
  <c r="A47" i="4"/>
  <c r="I46" i="4"/>
  <c r="D46" i="4"/>
  <c r="D45" i="4"/>
  <c r="G44" i="4"/>
  <c r="H44" i="4"/>
  <c r="I44" i="4"/>
  <c r="F44" i="4"/>
  <c r="D44" i="4"/>
  <c r="I43" i="4"/>
  <c r="D43" i="4"/>
  <c r="I42" i="4"/>
  <c r="D42" i="4"/>
  <c r="I41" i="4"/>
  <c r="D41" i="4"/>
  <c r="I40" i="4"/>
  <c r="D40" i="4"/>
  <c r="I39" i="4"/>
  <c r="I38" i="4"/>
  <c r="B38" i="4"/>
  <c r="C38" i="4"/>
  <c r="D38" i="4"/>
  <c r="A38" i="4"/>
  <c r="D37" i="4"/>
  <c r="G36" i="4"/>
  <c r="H36" i="4"/>
  <c r="I36" i="4"/>
  <c r="F36" i="4"/>
  <c r="D36" i="4"/>
  <c r="I35" i="4"/>
  <c r="D35" i="4"/>
  <c r="I34" i="4"/>
  <c r="D34" i="4"/>
  <c r="I33" i="4"/>
  <c r="D33" i="4"/>
  <c r="I32" i="4"/>
  <c r="D32" i="4"/>
  <c r="I31" i="4"/>
  <c r="D31" i="4"/>
  <c r="I30" i="4"/>
  <c r="I29" i="4"/>
  <c r="B29" i="4"/>
  <c r="C29" i="4"/>
  <c r="D29" i="4"/>
  <c r="A29" i="4"/>
  <c r="I28" i="4"/>
  <c r="D28" i="4"/>
  <c r="I27" i="4"/>
  <c r="D27" i="4"/>
  <c r="I26" i="4"/>
  <c r="D26" i="4"/>
  <c r="I25" i="4"/>
  <c r="D25" i="4"/>
  <c r="I24" i="4"/>
  <c r="D24" i="4"/>
  <c r="I23" i="4"/>
  <c r="D23" i="4"/>
  <c r="I22" i="4"/>
  <c r="D22" i="4"/>
  <c r="D21" i="4"/>
  <c r="G20" i="4"/>
  <c r="H20" i="4"/>
  <c r="I20" i="4"/>
  <c r="F20" i="4"/>
  <c r="D20" i="4"/>
  <c r="I19" i="4"/>
  <c r="D19" i="4"/>
  <c r="I18" i="4"/>
  <c r="D18" i="4"/>
  <c r="I17" i="4"/>
  <c r="D17" i="4"/>
  <c r="I16" i="4"/>
  <c r="D16" i="4"/>
  <c r="I15" i="4"/>
  <c r="I14" i="4"/>
  <c r="I13" i="4"/>
  <c r="C13" i="4"/>
  <c r="B13" i="4"/>
  <c r="D13" i="4"/>
  <c r="A13" i="4"/>
  <c r="I12" i="4"/>
  <c r="D12" i="4"/>
  <c r="I11" i="4"/>
  <c r="D11" i="4"/>
  <c r="D10" i="4"/>
  <c r="D9" i="4"/>
  <c r="D8" i="4"/>
  <c r="H5" i="4"/>
  <c r="H6" i="4"/>
  <c r="H7" i="4"/>
  <c r="G5" i="4"/>
  <c r="G6" i="4"/>
  <c r="G7" i="4"/>
  <c r="I7" i="4"/>
  <c r="D7" i="4"/>
  <c r="I6" i="4"/>
  <c r="D6" i="4"/>
  <c r="I5" i="4"/>
  <c r="D5" i="4"/>
  <c r="E60" i="1"/>
  <c r="E155" i="1"/>
  <c r="E157" i="1"/>
  <c r="E160" i="1"/>
  <c r="F60" i="1"/>
  <c r="F155" i="1"/>
  <c r="F157" i="1"/>
  <c r="F160" i="1"/>
  <c r="G60" i="1"/>
  <c r="G155" i="1"/>
  <c r="G157" i="1"/>
  <c r="G160" i="1"/>
  <c r="H60" i="1"/>
  <c r="H155" i="1"/>
  <c r="H157" i="1"/>
  <c r="H160" i="1"/>
  <c r="I60" i="1"/>
  <c r="I155" i="1"/>
  <c r="I157" i="1"/>
  <c r="I160" i="1"/>
  <c r="J60" i="1"/>
  <c r="J155" i="1"/>
  <c r="J157" i="1"/>
  <c r="J160" i="1"/>
  <c r="K60" i="1"/>
  <c r="K155" i="1"/>
  <c r="K157" i="1"/>
  <c r="K160" i="1"/>
  <c r="L60" i="1"/>
  <c r="L155" i="1"/>
  <c r="L157" i="1"/>
  <c r="L160" i="1"/>
  <c r="M60" i="1"/>
  <c r="M155" i="1"/>
  <c r="M157" i="1"/>
  <c r="M160" i="1"/>
  <c r="N60" i="1"/>
  <c r="N155" i="1"/>
  <c r="N157" i="1"/>
  <c r="N160" i="1"/>
  <c r="O60" i="1"/>
  <c r="O155" i="1"/>
  <c r="O157" i="1"/>
  <c r="O160" i="1"/>
  <c r="P60" i="1"/>
  <c r="P155" i="1"/>
  <c r="P157" i="1"/>
  <c r="P160" i="1"/>
  <c r="Q160"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63" i="1"/>
  <c r="Q59" i="1"/>
  <c r="Q35" i="1"/>
  <c r="Q36" i="1"/>
  <c r="Q37" i="1"/>
  <c r="Q38" i="1"/>
  <c r="Q39" i="1"/>
  <c r="Q40" i="1"/>
  <c r="Q41" i="1"/>
  <c r="Q42" i="1"/>
  <c r="Q43" i="1"/>
  <c r="Q44" i="1"/>
  <c r="Q45" i="1"/>
  <c r="Q46" i="1"/>
  <c r="Q47" i="1"/>
  <c r="Q48" i="1"/>
  <c r="Q49" i="1"/>
  <c r="Q50" i="1"/>
  <c r="Q51" i="1"/>
  <c r="Q52" i="1"/>
  <c r="Q53" i="1"/>
  <c r="Q54" i="1"/>
  <c r="Q31" i="1"/>
  <c r="Q8" i="1"/>
  <c r="Q9" i="1"/>
  <c r="Q10" i="1"/>
  <c r="D41" i="1"/>
  <c r="D18" i="1"/>
  <c r="Q17" i="1"/>
  <c r="Q16" i="1"/>
  <c r="Q15" i="1"/>
  <c r="Q14" i="1"/>
  <c r="Q13" i="1"/>
  <c r="Q12" i="1"/>
  <c r="Q11" i="1"/>
  <c r="Q27" i="1"/>
  <c r="Q26" i="1"/>
  <c r="Q57" i="1"/>
  <c r="Q60" i="1"/>
  <c r="Q155" i="1"/>
  <c r="E163" i="1"/>
  <c r="F163" i="1"/>
  <c r="G163" i="1"/>
  <c r="H163" i="1"/>
  <c r="I163" i="1"/>
  <c r="J163" i="1"/>
  <c r="K163" i="1"/>
  <c r="L163" i="1"/>
  <c r="M163" i="1"/>
  <c r="N163" i="1"/>
  <c r="O163" i="1"/>
  <c r="P163" i="1"/>
  <c r="Q58" i="1"/>
  <c r="Q55" i="1"/>
  <c r="Q56" i="1"/>
  <c r="Q20" i="1"/>
  <c r="Q21" i="1"/>
  <c r="Q22" i="1"/>
  <c r="Q23" i="1"/>
  <c r="Q24" i="1"/>
  <c r="Q25" i="1"/>
  <c r="Q28" i="1"/>
  <c r="Q29" i="1"/>
  <c r="Q32" i="1"/>
  <c r="Q157" i="1"/>
  <c r="Q3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Vertex42</author>
  </authors>
  <commentList>
    <comment ref="A10" authorId="0" shapeId="0" xr:uid="{00000000-0006-0000-0300-000001000000}">
      <text>
        <r>
          <rPr>
            <b/>
            <sz val="8"/>
            <color indexed="81"/>
            <rFont val="Tahoma"/>
            <family val="2"/>
          </rPr>
          <t>Adjustment to Savings:</t>
        </r>
        <r>
          <rPr>
            <sz val="8"/>
            <color indexed="81"/>
            <rFont val="Tahoma"/>
            <family val="2"/>
          </rPr>
          <t xml:space="preserve">
This spreadsheet does not track changes that occur within your savings accounts such as interest earned, payments made directly from savings, or gains/losses in investments. If you want your Savings Balance to be more accurate, you can enter adjustments here.
If you are transferring money from your savings account to your spending accounts, enter the transfer in the "Transfer From Savings" category in the INCOME table.</t>
        </r>
      </text>
    </comment>
  </commentList>
</comments>
</file>

<file path=xl/sharedStrings.xml><?xml version="1.0" encoding="utf-8"?>
<sst xmlns="http://schemas.openxmlformats.org/spreadsheetml/2006/main" count="565" uniqueCount="347">
  <si>
    <t>Income Categories</t>
  </si>
  <si>
    <t>TOTALS</t>
  </si>
  <si>
    <t>Bonuses</t>
  </si>
  <si>
    <t>Tax Refunds</t>
  </si>
  <si>
    <t>Interest Income</t>
  </si>
  <si>
    <t>Dividends</t>
  </si>
  <si>
    <t>Other Income #1</t>
  </si>
  <si>
    <t>Other Income #2</t>
  </si>
  <si>
    <t>Other Income #3</t>
  </si>
  <si>
    <t>Health</t>
  </si>
  <si>
    <t>Medical Insurance</t>
  </si>
  <si>
    <t>Hospital</t>
  </si>
  <si>
    <t>Other Health</t>
  </si>
  <si>
    <t>Deductible Tax</t>
  </si>
  <si>
    <t>Personal Propery Tax</t>
  </si>
  <si>
    <t>Real Estate Tax</t>
  </si>
  <si>
    <t>Other Deducible Tax</t>
  </si>
  <si>
    <t>Mortgage Interest</t>
  </si>
  <si>
    <t>Other Non-Profit</t>
  </si>
  <si>
    <t>Business Expenses</t>
  </si>
  <si>
    <t>Unreimbursed</t>
  </si>
  <si>
    <t>Office At Home</t>
  </si>
  <si>
    <t>Other Business Expenses</t>
  </si>
  <si>
    <t>Alimony</t>
  </si>
  <si>
    <t>Other Deductible</t>
  </si>
  <si>
    <t>Medicine/Drug</t>
  </si>
  <si>
    <t>Losses-Unreimbursable</t>
  </si>
  <si>
    <t>Rent Expense</t>
  </si>
  <si>
    <t>House Payment</t>
  </si>
  <si>
    <t>Non-deductible Expense</t>
  </si>
  <si>
    <t>Loan Payments</t>
  </si>
  <si>
    <t>Installment Loan</t>
  </si>
  <si>
    <t>Personal Note</t>
  </si>
  <si>
    <t>Educational Loan</t>
  </si>
  <si>
    <t>Other Loan</t>
  </si>
  <si>
    <t>Utilities</t>
  </si>
  <si>
    <t>Telephone</t>
  </si>
  <si>
    <t>Electricity</t>
  </si>
  <si>
    <t>Gas</t>
  </si>
  <si>
    <t>Oil/Fuel</t>
  </si>
  <si>
    <t>Water/Sewer</t>
  </si>
  <si>
    <t>Trash Pickup</t>
  </si>
  <si>
    <t>Other Utility</t>
  </si>
  <si>
    <t>Household</t>
  </si>
  <si>
    <t>Furnishings</t>
  </si>
  <si>
    <t>Appliances</t>
  </si>
  <si>
    <t>Other Household</t>
  </si>
  <si>
    <t>Lawn/Garden</t>
  </si>
  <si>
    <t>Lawn/Plants</t>
  </si>
  <si>
    <t>Other Lawn/Garden</t>
  </si>
  <si>
    <t>Clothing</t>
  </si>
  <si>
    <t>Other Clothing</t>
  </si>
  <si>
    <t>Transportation</t>
  </si>
  <si>
    <t>Education</t>
  </si>
  <si>
    <t>Insurance</t>
  </si>
  <si>
    <t>Life Insurance</t>
  </si>
  <si>
    <t>Auto Insurance</t>
  </si>
  <si>
    <t>Other Insurance</t>
  </si>
  <si>
    <t>Investments</t>
  </si>
  <si>
    <t>Other Savings Expense</t>
  </si>
  <si>
    <t>Tax Not Withheld</t>
  </si>
  <si>
    <t>Fed Tax Not Withheld</t>
  </si>
  <si>
    <t>Other Tax Not Withheld</t>
  </si>
  <si>
    <t>TOTAL INCOME</t>
  </si>
  <si>
    <t>TOTAL EXPENSES</t>
  </si>
  <si>
    <t>Total Deductible Expenses</t>
  </si>
  <si>
    <t>Deductible Expenses</t>
  </si>
  <si>
    <t>Total Non-Deductible Expenses</t>
  </si>
  <si>
    <t>Beginning Balance</t>
  </si>
  <si>
    <t>Income - Expenses</t>
  </si>
  <si>
    <t>Predicted Ending Balance</t>
  </si>
  <si>
    <t>Actual Ending Balance</t>
  </si>
  <si>
    <t>JAN</t>
  </si>
  <si>
    <t>FEB</t>
  </si>
  <si>
    <t>MAR</t>
  </si>
  <si>
    <t>APR</t>
  </si>
  <si>
    <t>MAY</t>
  </si>
  <si>
    <t>JUN</t>
  </si>
  <si>
    <t>JUL</t>
  </si>
  <si>
    <t>AUG</t>
  </si>
  <si>
    <t>SEP</t>
  </si>
  <si>
    <t>OCT</t>
  </si>
  <si>
    <t>NOV</t>
  </si>
  <si>
    <t>DEC</t>
  </si>
  <si>
    <t>Home Budget Worksheet</t>
  </si>
  <si>
    <t>Charitable Contributions</t>
  </si>
  <si>
    <t>Instructions</t>
  </si>
  <si>
    <t>Fuel</t>
  </si>
  <si>
    <t>Service</t>
  </si>
  <si>
    <t>Improvements</t>
  </si>
  <si>
    <t>Maintenance</t>
  </si>
  <si>
    <t>Auto Loan</t>
  </si>
  <si>
    <t>Daily Living</t>
  </si>
  <si>
    <t>Dining / Eating Out</t>
  </si>
  <si>
    <t>Groceries</t>
  </si>
  <si>
    <t>Babysitting / Child Care</t>
  </si>
  <si>
    <t>Miscellaneous</t>
  </si>
  <si>
    <t>Savings</t>
  </si>
  <si>
    <t>Emergency Fund</t>
  </si>
  <si>
    <t>Tuition</t>
  </si>
  <si>
    <t>Other Education Expenses</t>
  </si>
  <si>
    <t>Music Lessons</t>
  </si>
  <si>
    <t>Entertainment</t>
  </si>
  <si>
    <t>Film/Photos</t>
  </si>
  <si>
    <t>Other Entertainment</t>
  </si>
  <si>
    <t>Hobby</t>
  </si>
  <si>
    <t>Club Memberships</t>
  </si>
  <si>
    <t>Tools/Equipment</t>
  </si>
  <si>
    <t>CD/DVD</t>
  </si>
  <si>
    <t>Dates</t>
  </si>
  <si>
    <t>Postage</t>
  </si>
  <si>
    <t>Other Miscellaneous</t>
  </si>
  <si>
    <t>Gifts Given</t>
  </si>
  <si>
    <t>Gifts Received</t>
  </si>
  <si>
    <t>Baby</t>
  </si>
  <si>
    <t>Diapers</t>
  </si>
  <si>
    <t>Formula</t>
  </si>
  <si>
    <t>School Lunch</t>
  </si>
  <si>
    <t>Doctor/Dentist/Optometrist</t>
  </si>
  <si>
    <t>Refunds/Reinbursements</t>
  </si>
  <si>
    <t>Laundry / Dry Cleaning</t>
  </si>
  <si>
    <t>Personal Supplies</t>
  </si>
  <si>
    <t>Child Sports</t>
  </si>
  <si>
    <t>Dues/Subscriptions</t>
  </si>
  <si>
    <t>Books/Magazine</t>
  </si>
  <si>
    <t>Newspaper</t>
  </si>
  <si>
    <t>Clothes / Shoes</t>
  </si>
  <si>
    <t>Movie Rental</t>
  </si>
  <si>
    <t>Homeowners Insurance</t>
  </si>
  <si>
    <t>Rental Insurance</t>
  </si>
  <si>
    <t>Bank Fees</t>
  </si>
  <si>
    <t>Credit Card Payments</t>
  </si>
  <si>
    <t>Internet</t>
  </si>
  <si>
    <t>Transfer To Savings</t>
  </si>
  <si>
    <t>Discretionary</t>
  </si>
  <si>
    <t>Name 1 Allowance</t>
  </si>
  <si>
    <t>Name 2 Allowance</t>
  </si>
  <si>
    <t>Vacation/Travel</t>
  </si>
  <si>
    <t>Auto/Transportation</t>
  </si>
  <si>
    <t>Other</t>
  </si>
  <si>
    <t>Use row operations, such as copying an entire row and then inserting it</t>
  </si>
  <si>
    <t xml:space="preserve">above another row. The subtotal formulas are set up to allow this type of </t>
  </si>
  <si>
    <t>editing without messing up the formulas.</t>
  </si>
  <si>
    <t xml:space="preserve">    For example, enter an average fuel cost in Jan, and copy it across through Dec</t>
  </si>
  <si>
    <t>a. You can copy and paste cells as needed</t>
  </si>
  <si>
    <t>c. Add cell comments as needed to help explain costs. For example, include</t>
  </si>
  <si>
    <t xml:space="preserve">    the names of Birthdays in comments for the Gifts Given category</t>
  </si>
  <si>
    <t xml:space="preserve">    or use the approach of averaging the cost across each month. When using the </t>
  </si>
  <si>
    <t xml:space="preserve">    averaging approach, consider that your actual balance may not reflect the predicted</t>
  </si>
  <si>
    <t>b. Include large lump payments in the months in which they will likely occur</t>
  </si>
  <si>
    <t xml:space="preserve">    balance for the month. If you use the lump payment approach, it may be easier</t>
  </si>
  <si>
    <t xml:space="preserve">    to compare actual balances, but make sure you have enough saved.</t>
  </si>
  <si>
    <t>in this worksheet, because that is the way Quicken displays them in the Cash Flow reports.</t>
  </si>
  <si>
    <t>Make sure that you set up the Quicken categories the same as in your budget</t>
  </si>
  <si>
    <t>worksheet, or vice versa. It helps to have the categories organized alphabetically</t>
  </si>
  <si>
    <t>Updating the Worksheet</t>
  </si>
  <si>
    <t>After a month has passed, enter your Actual Balance at the bottom of the worksheet.</t>
  </si>
  <si>
    <t xml:space="preserve">If the actual balance is much different from the prediction, try to figure out why, and you </t>
  </si>
  <si>
    <t>may want to adjust your worksheet to reflect what you actually received and spent.</t>
  </si>
  <si>
    <t>Tips for Quicken Users</t>
  </si>
  <si>
    <t>to your budget.</t>
  </si>
  <si>
    <t>Creating a Cash Flow report in Quicken makes it easy to compare the month's expenditures</t>
  </si>
  <si>
    <t>Non-Deductible Expenses</t>
  </si>
  <si>
    <t>Savings Withdrawal</t>
  </si>
  <si>
    <t>State Tax ( Employee Pay)</t>
  </si>
  <si>
    <t>Federal Tax (Employee Pay)</t>
  </si>
  <si>
    <t>FICA (Medicare)</t>
  </si>
  <si>
    <t>Work Comp</t>
  </si>
  <si>
    <t>Federal Unemployment</t>
  </si>
  <si>
    <t>Social Security</t>
  </si>
  <si>
    <t>Medicare</t>
  </si>
  <si>
    <t>Net Pay Check</t>
  </si>
  <si>
    <t>Tithing</t>
  </si>
  <si>
    <t>Gross or Net you will have to change formula</t>
  </si>
  <si>
    <t>Fast Offerings</t>
  </si>
  <si>
    <t>20 dollars per meal x 3</t>
  </si>
  <si>
    <t>Missionary Fund</t>
  </si>
  <si>
    <t>Scouting</t>
  </si>
  <si>
    <t>Church Magazines</t>
  </si>
  <si>
    <t>Fitness Centers</t>
  </si>
  <si>
    <t>Tutoring</t>
  </si>
  <si>
    <t>Books</t>
  </si>
  <si>
    <t>Parking Pass</t>
  </si>
  <si>
    <t>Laboratory Fees</t>
  </si>
  <si>
    <t>Family Budget</t>
  </si>
  <si>
    <t>Gross Pay Check # 1</t>
  </si>
  <si>
    <t>Gross Pay Check # 2</t>
  </si>
  <si>
    <t>Total Gross Pay</t>
  </si>
  <si>
    <t>1.</t>
  </si>
  <si>
    <t>On the Left and Top Column, you will see + and - which are collapsed cells.</t>
  </si>
  <si>
    <t>If you want to expand/collapse those cells click on + / -</t>
  </si>
  <si>
    <t>In addition, there are numbers in the uper Left Corner that also corespond</t>
  </si>
  <si>
    <t>with the number of collapsed columns or rows.  You can click on these numbers</t>
  </si>
  <si>
    <t>as well to expand/collapse rows/columns.</t>
  </si>
  <si>
    <t>Edit/Create/Delete categories and subcategories</t>
  </si>
  <si>
    <t>2.</t>
  </si>
  <si>
    <t>Verify that all of the subtotal formulas are correctly summing the correct cells</t>
  </si>
  <si>
    <t>3.</t>
  </si>
  <si>
    <t>4.</t>
  </si>
  <si>
    <t>5.</t>
  </si>
  <si>
    <t>6.</t>
  </si>
  <si>
    <t>Fill in the income and expenses for the year</t>
  </si>
  <si>
    <t>Enter your beginning balance at the bottom of the worksheet</t>
  </si>
  <si>
    <t>Modify the month headings as needed</t>
  </si>
  <si>
    <t>Personal Monthly Budget</t>
  </si>
  <si>
    <t>INCOME</t>
  </si>
  <si>
    <t>Projected</t>
  </si>
  <si>
    <t>Actual</t>
  </si>
  <si>
    <t>Difference</t>
  </si>
  <si>
    <t>[42]</t>
  </si>
  <si>
    <t>MONTHLY BUDGET SUMMARY</t>
  </si>
  <si>
    <t>Wages &amp; Tips</t>
  </si>
  <si>
    <t>Total Income</t>
  </si>
  <si>
    <t>Total Expenses</t>
  </si>
  <si>
    <t>NET</t>
  </si>
  <si>
    <t>Refunds/Reimbursements</t>
  </si>
  <si>
    <t>Transfer From Savings</t>
  </si>
  <si>
    <t>DAILY LIVING</t>
  </si>
  <si>
    <t>Cleaning</t>
  </si>
  <si>
    <t>HOME EXPENSES</t>
  </si>
  <si>
    <t>Education/Lessons</t>
  </si>
  <si>
    <t>Mortgage/Rent</t>
  </si>
  <si>
    <t>Dining/Eating Out</t>
  </si>
  <si>
    <t>Home/Rental Insurance</t>
  </si>
  <si>
    <t>Salon/Barber</t>
  </si>
  <si>
    <t>Pet Food</t>
  </si>
  <si>
    <t>Gas/Oil</t>
  </si>
  <si>
    <t>Water/Sewer/Trash</t>
  </si>
  <si>
    <t>Phone</t>
  </si>
  <si>
    <t>ENTERTAINMENT</t>
  </si>
  <si>
    <t>Cable/Satellite</t>
  </si>
  <si>
    <t>Videos/DVDs</t>
  </si>
  <si>
    <t>Music</t>
  </si>
  <si>
    <t>Furnishings/Appliances</t>
  </si>
  <si>
    <t>Games</t>
  </si>
  <si>
    <t>Rentals</t>
  </si>
  <si>
    <t>Maintenance/Supplies</t>
  </si>
  <si>
    <t>Movies/Theater</t>
  </si>
  <si>
    <t>Concerts/Plays</t>
  </si>
  <si>
    <t>Hobbies</t>
  </si>
  <si>
    <t>TRANSPORTATION</t>
  </si>
  <si>
    <t>Vehicle Payments</t>
  </si>
  <si>
    <t>Sports</t>
  </si>
  <si>
    <t>Outdoor Recreation</t>
  </si>
  <si>
    <t>Toys/Gadgets</t>
  </si>
  <si>
    <t>Bus/Taxi/Train Fare</t>
  </si>
  <si>
    <t>Repairs</t>
  </si>
  <si>
    <t>Registration/License</t>
  </si>
  <si>
    <t>SAVINGS</t>
  </si>
  <si>
    <t>HEALTH</t>
  </si>
  <si>
    <t>Transfer to Savings</t>
  </si>
  <si>
    <t>Health Insurance</t>
  </si>
  <si>
    <t>Retirement (401k, IRA)</t>
  </si>
  <si>
    <t>Doctor/Dentist</t>
  </si>
  <si>
    <t>Medicine/Drugs</t>
  </si>
  <si>
    <t>Health Club Dues</t>
  </si>
  <si>
    <t>Veterinarian/Pet Care</t>
  </si>
  <si>
    <t>OBLIGATIONS</t>
  </si>
  <si>
    <t>Student Loan</t>
  </si>
  <si>
    <t>CHARITY/GIFTS</t>
  </si>
  <si>
    <t>Credit Cards</t>
  </si>
  <si>
    <t>Alimony/Child Care</t>
  </si>
  <si>
    <t>Charitable Donations</t>
  </si>
  <si>
    <t>Federal Taxes</t>
  </si>
  <si>
    <t>Religious Donations</t>
  </si>
  <si>
    <t>State/Local Taxes</t>
  </si>
  <si>
    <t>SUBSCRIPTIONS</t>
  </si>
  <si>
    <t>MISCELLANEOUS</t>
  </si>
  <si>
    <t>Magazines</t>
  </si>
  <si>
    <t>Dues/Memberships</t>
  </si>
  <si>
    <t>Family Budget Planner</t>
  </si>
  <si>
    <t>Beginning Spending Balance</t>
  </si>
  <si>
    <t>Beginning Savings Balance</t>
  </si>
  <si>
    <t>Summary</t>
  </si>
  <si>
    <t>Jan</t>
  </si>
  <si>
    <t>Feb</t>
  </si>
  <si>
    <t>Mar</t>
  </si>
  <si>
    <t>Apr</t>
  </si>
  <si>
    <t>May</t>
  </si>
  <si>
    <t>Jun</t>
  </si>
  <si>
    <t>Jul</t>
  </si>
  <si>
    <t>Aug</t>
  </si>
  <si>
    <t>Sep</t>
  </si>
  <si>
    <t>Oct</t>
  </si>
  <si>
    <t>Nov</t>
  </si>
  <si>
    <t>Dec</t>
  </si>
  <si>
    <t>Total</t>
  </si>
  <si>
    <t>Avg</t>
  </si>
  <si>
    <t>NET (Income - Expenses)</t>
  </si>
  <si>
    <t>Adjustment to Savings</t>
  </si>
  <si>
    <t>Spending Balance</t>
  </si>
  <si>
    <t>Savings Balance</t>
  </si>
  <si>
    <t xml:space="preserve"> Total </t>
  </si>
  <si>
    <t xml:space="preserve"> Avg </t>
  </si>
  <si>
    <t>SAVINGS EXPENSE</t>
  </si>
  <si>
    <t>To Savings Account</t>
  </si>
  <si>
    <t>To Emergency Fund</t>
  </si>
  <si>
    <t>To Retirement (401k, IRA)</t>
  </si>
  <si>
    <t>To Investments</t>
  </si>
  <si>
    <t>To College Savings</t>
  </si>
  <si>
    <t>% of Total Expenses</t>
  </si>
  <si>
    <t>Home Supplies</t>
  </si>
  <si>
    <t>Cleaning Services</t>
  </si>
  <si>
    <t>Dry Cleaning</t>
  </si>
  <si>
    <t>Discretionary [Name 1]</t>
  </si>
  <si>
    <t>Discretionary [Name 2]</t>
  </si>
  <si>
    <t>CHILDREN</t>
  </si>
  <si>
    <t>Medical</t>
  </si>
  <si>
    <t>School Tuition</t>
  </si>
  <si>
    <t>School Supplies</t>
  </si>
  <si>
    <t>Babysitting</t>
  </si>
  <si>
    <t>Toys/Games</t>
  </si>
  <si>
    <t>Emergency</t>
  </si>
  <si>
    <t>INSURANCE</t>
  </si>
  <si>
    <t>Auto</t>
  </si>
  <si>
    <t>Home/Rental</t>
  </si>
  <si>
    <t>Life</t>
  </si>
  <si>
    <t>EDUCATION</t>
  </si>
  <si>
    <t>Credit Card #1</t>
  </si>
  <si>
    <t>Credit Card #2</t>
  </si>
  <si>
    <t>Credit Card #3</t>
  </si>
  <si>
    <t>Alimony/Child Support</t>
  </si>
  <si>
    <t>Legal Fees</t>
  </si>
  <si>
    <t>BUSINESS EXPENSE</t>
  </si>
  <si>
    <t>PETS</t>
  </si>
  <si>
    <t>Food</t>
  </si>
  <si>
    <t>Toys/Supplies</t>
  </si>
  <si>
    <t>Dues</t>
  </si>
  <si>
    <t>VACATION</t>
  </si>
  <si>
    <t>Travel</t>
  </si>
  <si>
    <t>Lodging</t>
  </si>
  <si>
    <t>Rental Car</t>
  </si>
  <si>
    <t>Credit Card Payoff Calculator</t>
  </si>
  <si>
    <t>Credit Card Info</t>
  </si>
  <si>
    <t>Months</t>
  </si>
  <si>
    <t>Payment</t>
  </si>
  <si>
    <t>Interest</t>
  </si>
  <si>
    <t>Current Balance</t>
  </si>
  <si>
    <t>Interest Rate</t>
  </si>
  <si>
    <t>Interest-Only Payment</t>
  </si>
  <si>
    <t>A. Calculate Months to Payoff</t>
  </si>
  <si>
    <t>Monthly Payment</t>
  </si>
  <si>
    <t>(Needs to be greater than the interest-only payment)</t>
  </si>
  <si>
    <t>Months to Payoff</t>
  </si>
  <si>
    <t>Total Interest</t>
  </si>
  <si>
    <t>B. Calculate Monthly Payment</t>
  </si>
  <si>
    <t>Payoff Goal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</si>
</sst>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43" formatCode="_(* #,##0.00_);_(* \(#,##0.00\);_(* &quot;-&quot;??_);_(@_)"/>
    <numFmt numFmtId="164" formatCode="&quot;$&quot;#,##0.00"/>
    <numFmt numFmtId="165" formatCode="0.0%"/>
    <numFmt numFmtId="166" formatCode="_(* #,##0_);_(* \(#,##0\);_(* &quot;-&quot;??_);_(@_)"/>
    <numFmt numFmtId="167" formatCode="_(&quot;$&quot;* #,##0_);_(&quot;$&quot;* \(#,##0\);_(&quot;$&quot;* &quot;-&quot;??_);_(@_)"/>
  </numFmts>
  <fonts count="91">
    <font>
      <sz val="10"/>
      <name val="Arial"/>
    </font>
    <font>
      <sz val="10"/>
      <name val="Arial"/>
      <family val="2"/>
    </font>
    <font>
      <b/>
      <sz val="10"/>
      <name val="Arial"/>
      <family val="2"/>
    </font>
    <font>
      <sz val="8"/>
      <name val="Arial"/>
      <family val="2"/>
    </font>
    <font>
      <sz val="10"/>
      <color indexed="12"/>
      <name val="Arial"/>
      <family val="2"/>
    </font>
    <font>
      <b/>
      <sz val="10"/>
      <color indexed="12"/>
      <name val="Arial"/>
      <family val="2"/>
    </font>
    <font>
      <sz val="10"/>
      <color indexed="17"/>
      <name val="Arial"/>
      <family val="2"/>
    </font>
    <font>
      <sz val="10"/>
      <color indexed="61"/>
      <name val="Arial"/>
      <family val="2"/>
    </font>
    <font>
      <sz val="10"/>
      <color indexed="20"/>
      <name val="Arial"/>
      <family val="2"/>
    </font>
    <font>
      <sz val="10"/>
      <color indexed="20"/>
      <name val="Arial"/>
      <family val="2"/>
    </font>
    <font>
      <sz val="10"/>
      <color indexed="60"/>
      <name val="Arial"/>
      <family val="2"/>
    </font>
    <font>
      <sz val="10"/>
      <color indexed="59"/>
      <name val="Arial"/>
      <family val="2"/>
    </font>
    <font>
      <sz val="10"/>
      <color indexed="54"/>
      <name val="Arial"/>
      <family val="2"/>
    </font>
    <font>
      <sz val="10"/>
      <color indexed="53"/>
      <name val="Arial"/>
      <family val="2"/>
    </font>
    <font>
      <sz val="10"/>
      <name val="Arial"/>
      <family val="2"/>
    </font>
    <font>
      <sz val="10"/>
      <color indexed="14"/>
      <name val="Arial"/>
      <family val="2"/>
    </font>
    <font>
      <sz val="10"/>
      <color indexed="10"/>
      <name val="Arial"/>
      <family val="2"/>
    </font>
    <font>
      <b/>
      <sz val="10"/>
      <name val="Arial"/>
      <family val="2"/>
    </font>
    <font>
      <b/>
      <sz val="12"/>
      <name val="Arial"/>
      <family val="2"/>
    </font>
    <font>
      <sz val="9"/>
      <name val="Arial"/>
      <family val="2"/>
    </font>
    <font>
      <sz val="9"/>
      <color indexed="60"/>
      <name val="Arial"/>
      <family val="2"/>
    </font>
    <font>
      <sz val="9"/>
      <color indexed="59"/>
      <name val="Arial"/>
      <family val="2"/>
    </font>
    <font>
      <sz val="9"/>
      <color indexed="53"/>
      <name val="Arial"/>
      <family val="2"/>
    </font>
    <font>
      <sz val="9"/>
      <color indexed="12"/>
      <name val="Arial"/>
      <family val="2"/>
    </font>
    <font>
      <sz val="9"/>
      <color indexed="17"/>
      <name val="Arial"/>
      <family val="2"/>
    </font>
    <font>
      <sz val="9"/>
      <color indexed="54"/>
      <name val="Arial"/>
      <family val="2"/>
    </font>
    <font>
      <sz val="9"/>
      <color indexed="20"/>
      <name val="Arial"/>
      <family val="2"/>
    </font>
    <font>
      <sz val="9"/>
      <color indexed="10"/>
      <name val="Arial"/>
      <family val="2"/>
    </font>
    <font>
      <b/>
      <sz val="12"/>
      <color indexed="12"/>
      <name val="Arial"/>
      <family val="2"/>
    </font>
    <font>
      <b/>
      <sz val="12"/>
      <color indexed="10"/>
      <name val="Arial"/>
      <family val="2"/>
    </font>
    <font>
      <b/>
      <sz val="14"/>
      <name val="Arial"/>
      <family val="2"/>
    </font>
    <font>
      <u/>
      <sz val="10"/>
      <color indexed="12"/>
      <name val="Arial"/>
      <family val="2"/>
    </font>
    <font>
      <u/>
      <sz val="10"/>
      <color indexed="9"/>
      <name val="Arial"/>
      <family val="2"/>
    </font>
    <font>
      <sz val="8"/>
      <color indexed="81"/>
      <name val="Tahoma"/>
      <family val="2"/>
    </font>
    <font>
      <b/>
      <sz val="8"/>
      <color indexed="81"/>
      <name val="Tahoma"/>
      <family val="2"/>
    </font>
    <font>
      <sz val="10"/>
      <color indexed="18"/>
      <name val="Arial"/>
      <family val="2"/>
    </font>
    <font>
      <b/>
      <sz val="10"/>
      <color indexed="20"/>
      <name val="Arial"/>
      <family val="2"/>
    </font>
    <font>
      <sz val="8"/>
      <name val="Trebuchet MS"/>
      <family val="2"/>
    </font>
    <font>
      <u/>
      <sz val="9"/>
      <color indexed="12"/>
      <name val="Arial"/>
      <family val="2"/>
    </font>
    <font>
      <u/>
      <sz val="9"/>
      <name val="Arial"/>
      <family val="2"/>
    </font>
    <font>
      <u val="singleAccounting"/>
      <sz val="9"/>
      <color indexed="60"/>
      <name val="Arial"/>
      <family val="2"/>
    </font>
    <font>
      <u val="singleAccounting"/>
      <sz val="9"/>
      <name val="Arial"/>
      <family val="2"/>
    </font>
    <font>
      <u val="singleAccounting"/>
      <sz val="9"/>
      <color indexed="20"/>
      <name val="Arial"/>
      <family val="2"/>
    </font>
    <font>
      <u val="singleAccounting"/>
      <sz val="9"/>
      <color indexed="12"/>
      <name val="Arial"/>
      <family val="2"/>
    </font>
    <font>
      <u val="doubleAccounting"/>
      <sz val="9"/>
      <name val="Arial"/>
      <family val="2"/>
    </font>
    <font>
      <sz val="11"/>
      <name val="Arial"/>
      <family val="2"/>
    </font>
    <font>
      <sz val="10"/>
      <name val="Trebuchet MS"/>
      <family val="2"/>
    </font>
    <font>
      <sz val="11"/>
      <name val="Trebuchet MS"/>
      <family val="2"/>
    </font>
    <font>
      <sz val="9"/>
      <name val="Trebuchet MS"/>
      <family val="2"/>
    </font>
    <font>
      <b/>
      <sz val="16"/>
      <name val="Trebuchet MS"/>
      <family val="2"/>
    </font>
    <font>
      <sz val="16"/>
      <name val="Trebuchet MS"/>
      <family val="2"/>
    </font>
    <font>
      <u/>
      <sz val="10"/>
      <color indexed="12"/>
      <name val="Tahoma"/>
      <family val="2"/>
    </font>
    <font>
      <sz val="12"/>
      <name val="Trebuchet MS"/>
      <family val="2"/>
    </font>
    <font>
      <b/>
      <sz val="12"/>
      <color indexed="9"/>
      <name val="Trebuchet MS"/>
      <family val="2"/>
    </font>
    <font>
      <b/>
      <sz val="10"/>
      <name val="Tahoma"/>
      <family val="2"/>
    </font>
    <font>
      <b/>
      <sz val="12"/>
      <name val="Trebuchet MS"/>
      <family val="2"/>
    </font>
    <font>
      <b/>
      <sz val="10"/>
      <name val="Trebuchet MS"/>
      <family val="2"/>
    </font>
    <font>
      <b/>
      <sz val="8"/>
      <color indexed="23"/>
      <name val="Trebuchet MS"/>
      <family val="2"/>
    </font>
    <font>
      <sz val="8"/>
      <color indexed="23"/>
      <name val="Trebuchet MS"/>
      <family val="2"/>
    </font>
    <font>
      <sz val="1"/>
      <color indexed="9"/>
      <name val="Trebuchet MS"/>
      <family val="2"/>
    </font>
    <font>
      <sz val="10"/>
      <color indexed="9"/>
      <name val="Trebuchet MS"/>
      <family val="2"/>
    </font>
    <font>
      <b/>
      <sz val="18"/>
      <name val="Calibri"/>
      <family val="2"/>
    </font>
    <font>
      <sz val="10"/>
      <name val="Calibri"/>
      <family val="2"/>
    </font>
    <font>
      <u/>
      <sz val="8"/>
      <color indexed="12"/>
      <name val="Calibri"/>
      <family val="2"/>
    </font>
    <font>
      <sz val="8"/>
      <name val="Calibri"/>
      <family val="2"/>
    </font>
    <font>
      <b/>
      <sz val="10"/>
      <name val="Calibri"/>
      <family val="2"/>
    </font>
    <font>
      <b/>
      <sz val="9"/>
      <name val="Calibri"/>
      <family val="2"/>
    </font>
    <font>
      <i/>
      <sz val="10"/>
      <name val="Calibri"/>
      <family val="2"/>
    </font>
    <font>
      <sz val="2"/>
      <color indexed="9"/>
      <name val="Calibri"/>
      <family val="2"/>
    </font>
    <font>
      <sz val="6"/>
      <color indexed="9"/>
      <name val="Calibri"/>
      <family val="2"/>
    </font>
    <font>
      <b/>
      <sz val="11"/>
      <color indexed="9"/>
      <name val="Calibri"/>
      <family val="2"/>
    </font>
    <font>
      <sz val="11"/>
      <name val="Calibri"/>
      <family val="2"/>
    </font>
    <font>
      <sz val="9"/>
      <name val="Calibri"/>
      <family val="2"/>
    </font>
    <font>
      <sz val="10"/>
      <color rgb="FF000000"/>
      <name val="Arial"/>
      <family val="2"/>
    </font>
    <font>
      <sz val="10"/>
      <color rgb="FFFF0000"/>
      <name val="Arial"/>
      <family val="2"/>
    </font>
    <font>
      <sz val="10"/>
      <color rgb="FFFF0000"/>
      <name val="Trebuchet MS"/>
      <family val="2"/>
    </font>
    <font>
      <b/>
      <sz val="10"/>
      <color rgb="FFFF0000"/>
      <name val="Arial"/>
      <family val="2"/>
    </font>
    <font>
      <sz val="10"/>
      <color rgb="FF000000"/>
      <name val="Trebuchet MS"/>
      <family val="2"/>
    </font>
    <font>
      <u/>
      <sz val="8"/>
      <color rgb="FF0000FF"/>
      <name val="Trebuchet MS"/>
      <family val="2"/>
    </font>
    <font>
      <sz val="8"/>
      <color rgb="FFC0C0C0"/>
      <name val="Trebuchet MS"/>
      <family val="2"/>
    </font>
    <font>
      <u/>
      <sz val="9"/>
      <color rgb="FF0000FF"/>
      <name val="Trebuchet MS"/>
      <family val="2"/>
    </font>
    <font>
      <sz val="8"/>
      <color rgb="FF000000"/>
      <name val="Trebuchet MS"/>
      <family val="2"/>
    </font>
    <font>
      <sz val="8"/>
      <color rgb="FFFFFFFF"/>
      <name val="Trebuchet MS"/>
      <family val="2"/>
    </font>
    <font>
      <sz val="10"/>
      <color rgb="FFFFFFFF"/>
      <name val="Trebuchet MS"/>
      <family val="2"/>
    </font>
    <font>
      <sz val="9"/>
      <color rgb="FF000000"/>
      <name val="Trebuchet MS"/>
      <family val="2"/>
    </font>
    <font>
      <b/>
      <sz val="10"/>
      <color theme="0"/>
      <name val="Calibri"/>
      <family val="2"/>
    </font>
    <font>
      <b/>
      <sz val="10"/>
      <color theme="1"/>
      <name val="Calibri"/>
      <family val="2"/>
    </font>
    <font>
      <sz val="10"/>
      <color theme="1"/>
      <name val="Calibri"/>
      <family val="2"/>
    </font>
    <font>
      <sz val="2"/>
      <color theme="0"/>
      <name val="Calibri"/>
      <family val="2"/>
    </font>
    <font>
      <sz val="9"/>
      <color theme="0"/>
      <name val="Calibri"/>
      <family val="2"/>
    </font>
    <font>
      <b/>
      <sz val="18"/>
      <color rgb="FF000000"/>
      <name val="Trebuchet MS"/>
      <family val="2"/>
    </font>
  </fonts>
  <fills count="20">
    <fill>
      <patternFill patternType="none"/>
    </fill>
    <fill>
      <patternFill patternType="gray125"/>
    </fill>
    <fill>
      <patternFill patternType="solid">
        <fgColor indexed="22"/>
        <bgColor indexed="64"/>
      </patternFill>
    </fill>
    <fill>
      <patternFill patternType="solid">
        <fgColor indexed="60"/>
        <bgColor indexed="64"/>
      </patternFill>
    </fill>
    <fill>
      <patternFill patternType="solid">
        <fgColor indexed="47"/>
        <bgColor indexed="64"/>
      </patternFill>
    </fill>
    <fill>
      <patternFill patternType="solid">
        <fgColor indexed="51"/>
        <bgColor indexed="64"/>
      </patternFill>
    </fill>
    <fill>
      <patternFill patternType="solid">
        <fgColor rgb="FF006500"/>
        <bgColor indexed="64"/>
      </patternFill>
    </fill>
    <fill>
      <patternFill patternType="solid">
        <fgColor rgb="FF666666"/>
        <bgColor indexed="64"/>
      </patternFill>
    </fill>
    <fill>
      <patternFill patternType="solid">
        <fgColor rgb="FFE4E8F3"/>
        <bgColor indexed="64"/>
      </patternFill>
    </fill>
    <fill>
      <patternFill patternType="solid">
        <fgColor rgb="FFF4F4F4"/>
        <bgColor indexed="64"/>
      </patternFill>
    </fill>
    <fill>
      <patternFill patternType="solid">
        <fgColor rgb="FF3B4E87"/>
        <bgColor indexed="64"/>
      </patternFill>
    </fill>
    <fill>
      <patternFill patternType="solid">
        <fgColor rgb="FFD6F4D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theme="4" tint="-0.24994659260841701"/>
        <bgColor indexed="64"/>
      </patternFill>
    </fill>
    <fill>
      <patternFill patternType="solid">
        <fgColor theme="4" tint="0.79998168889431442"/>
        <bgColor indexed="64"/>
      </patternFill>
    </fill>
    <fill>
      <patternFill patternType="solid">
        <fgColor theme="2"/>
        <bgColor indexed="64"/>
      </patternFill>
    </fill>
  </fills>
  <borders count="26">
    <border>
      <left/>
      <right/>
      <top/>
      <bottom/>
      <diagonal/>
    </border>
    <border>
      <left style="thin">
        <color indexed="55"/>
      </left>
      <right style="thin">
        <color indexed="55"/>
      </right>
      <top style="thin">
        <color indexed="55"/>
      </top>
      <bottom style="thin">
        <color indexed="55"/>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bottom style="thin">
        <color rgb="FFB2B2B2"/>
      </bottom>
      <diagonal/>
    </border>
    <border>
      <left/>
      <right/>
      <top style="thin">
        <color rgb="FFB2B2B2"/>
      </top>
      <bottom style="medium">
        <color rgb="FF666666"/>
      </bottom>
      <diagonal/>
    </border>
    <border>
      <left/>
      <right style="thin">
        <color rgb="FFB2B2B2"/>
      </right>
      <top style="medium">
        <color rgb="FF666666"/>
      </top>
      <bottom/>
      <diagonal/>
    </border>
    <border>
      <left style="thin">
        <color rgb="FFB2B2B2"/>
      </left>
      <right style="thin">
        <color rgb="FFB2B2B2"/>
      </right>
      <top style="medium">
        <color rgb="FF666666"/>
      </top>
      <bottom style="thin">
        <color rgb="FFB2B2B2"/>
      </bottom>
      <diagonal/>
    </border>
    <border>
      <left style="thin">
        <color rgb="FFB2B2B2"/>
      </left>
      <right/>
      <top style="medium">
        <color rgb="FF666666"/>
      </top>
      <bottom/>
      <diagonal/>
    </border>
    <border>
      <left/>
      <right/>
      <top style="medium">
        <color rgb="FF666666"/>
      </top>
      <bottom/>
      <diagonal/>
    </border>
    <border>
      <left/>
      <right style="thin">
        <color rgb="FFB2B2B2"/>
      </right>
      <top/>
      <bottom/>
      <diagonal/>
    </border>
    <border>
      <left style="thin">
        <color rgb="FFB2B2B2"/>
      </left>
      <right/>
      <top/>
      <bottom/>
      <diagonal/>
    </border>
    <border>
      <left/>
      <right style="thin">
        <color rgb="FFB2B2B2"/>
      </right>
      <top/>
      <bottom style="thin">
        <color indexed="64"/>
      </bottom>
      <diagonal/>
    </border>
    <border>
      <left style="thin">
        <color rgb="FFB2B2B2"/>
      </left>
      <right style="thin">
        <color rgb="FFB2B2B2"/>
      </right>
      <top style="thin">
        <color rgb="FFB2B2B2"/>
      </top>
      <bottom style="thin">
        <color indexed="64"/>
      </bottom>
      <diagonal/>
    </border>
    <border>
      <left style="thin">
        <color rgb="FFB2B2B2"/>
      </left>
      <right/>
      <top/>
      <bottom style="thin">
        <color indexed="64"/>
      </bottom>
      <diagonal/>
    </border>
    <border>
      <left/>
      <right/>
      <top style="thin">
        <color indexed="64"/>
      </top>
      <bottom style="thin">
        <color rgb="FFB2B2B2"/>
      </bottom>
      <diagonal/>
    </border>
    <border>
      <left/>
      <right/>
      <top style="thin">
        <color rgb="FFB2B2B2"/>
      </top>
      <bottom/>
      <diagonal/>
    </border>
    <border>
      <left/>
      <right/>
      <top/>
      <bottom style="thin">
        <color theme="0" tint="-0.24994659260841701"/>
      </bottom>
      <diagonal/>
    </border>
    <border>
      <left/>
      <right/>
      <top style="thin">
        <color theme="0" tint="-0.24994659260841701"/>
      </top>
      <bottom/>
      <diagonal/>
    </border>
    <border>
      <left style="thin">
        <color theme="0" tint="-0.14996795556505021"/>
      </left>
      <right/>
      <top style="thin">
        <color theme="0" tint="-0.24994659260841701"/>
      </top>
      <bottom/>
      <diagonal/>
    </border>
    <border>
      <left/>
      <right/>
      <top style="double">
        <color theme="6"/>
      </top>
      <bottom/>
      <diagonal/>
    </border>
    <border>
      <left/>
      <right/>
      <top style="double">
        <color theme="4"/>
      </top>
      <bottom/>
      <diagonal/>
    </border>
  </borders>
  <cellStyleXfs count="12">
    <xf numFmtId="0" fontId="0" fillId="0" borderId="0"/>
    <xf numFmtId="43" fontId="1" fillId="0" borderId="0" applyFont="0" applyFill="0" applyBorder="0" applyAlignment="0" applyProtection="0"/>
    <xf numFmtId="43" fontId="14" fillId="0" borderId="0" applyFont="0" applyFill="0" applyBorder="0" applyAlignment="0" applyProtection="0"/>
    <xf numFmtId="44" fontId="1" fillId="0" borderId="0" applyFont="0" applyFill="0" applyBorder="0" applyAlignment="0" applyProtection="0"/>
    <xf numFmtId="44" fontId="14" fillId="0" borderId="0" applyFont="0" applyFill="0" applyBorder="0" applyAlignment="0" applyProtection="0"/>
    <xf numFmtId="0" fontId="3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73" fillId="0" borderId="0"/>
    <xf numFmtId="0" fontId="45" fillId="0" borderId="0"/>
    <xf numFmtId="0" fontId="46" fillId="0" borderId="0"/>
    <xf numFmtId="9" fontId="1" fillId="0" borderId="0" applyFont="0" applyFill="0" applyBorder="0" applyAlignment="0" applyProtection="0"/>
    <xf numFmtId="9" fontId="14" fillId="0" borderId="0" applyFont="0" applyFill="0" applyBorder="0" applyAlignment="0" applyProtection="0"/>
  </cellStyleXfs>
  <cellXfs count="201">
    <xf numFmtId="0" fontId="0" fillId="0" borderId="0" xfId="0"/>
    <xf numFmtId="0" fontId="1" fillId="0" borderId="0" xfId="0" applyFont="1"/>
    <xf numFmtId="0" fontId="8" fillId="0" borderId="0" xfId="0" applyFont="1"/>
    <xf numFmtId="164" fontId="5" fillId="0" borderId="2" xfId="0" applyNumberFormat="1" applyFont="1" applyBorder="1" applyAlignment="1">
      <alignment horizontal="center"/>
    </xf>
    <xf numFmtId="0" fontId="2" fillId="0" borderId="0" xfId="0" applyFont="1" applyAlignment="1">
      <alignment horizontal="right"/>
    </xf>
    <xf numFmtId="0" fontId="0" fillId="0" borderId="0" xfId="0" applyAlignment="1">
      <alignment horizontal="right"/>
    </xf>
    <xf numFmtId="164" fontId="17" fillId="0" borderId="2" xfId="0" applyNumberFormat="1" applyFont="1" applyBorder="1" applyAlignment="1">
      <alignment horizontal="center"/>
    </xf>
    <xf numFmtId="0" fontId="18" fillId="0" borderId="0" xfId="0" applyFont="1"/>
    <xf numFmtId="164" fontId="10" fillId="0" borderId="0" xfId="0" applyNumberFormat="1" applyFont="1"/>
    <xf numFmtId="164" fontId="11" fillId="0" borderId="0" xfId="0" applyNumberFormat="1" applyFont="1"/>
    <xf numFmtId="164" fontId="13" fillId="0" borderId="0" xfId="0" applyNumberFormat="1" applyFont="1"/>
    <xf numFmtId="164" fontId="4" fillId="0" borderId="0" xfId="0" applyNumberFormat="1" applyFont="1"/>
    <xf numFmtId="164" fontId="6" fillId="0" borderId="0" xfId="0" applyNumberFormat="1" applyFont="1"/>
    <xf numFmtId="164" fontId="12" fillId="0" borderId="0" xfId="0" applyNumberFormat="1" applyFont="1"/>
    <xf numFmtId="164" fontId="16" fillId="0" borderId="0" xfId="0" applyNumberFormat="1" applyFont="1"/>
    <xf numFmtId="0" fontId="15" fillId="0" borderId="0" xfId="0" applyFont="1"/>
    <xf numFmtId="0" fontId="7" fillId="0" borderId="0" xfId="0" applyFont="1"/>
    <xf numFmtId="10" fontId="74" fillId="0" borderId="0" xfId="10" applyNumberFormat="1" applyFont="1" applyFill="1" applyBorder="1" applyAlignment="1">
      <alignment horizontal="center"/>
    </xf>
    <xf numFmtId="0" fontId="74" fillId="0" borderId="0" xfId="0" applyFont="1" applyAlignment="1">
      <alignment horizontal="center"/>
    </xf>
    <xf numFmtId="0" fontId="0" fillId="0" borderId="0" xfId="0" applyAlignment="1">
      <alignment horizontal="left"/>
    </xf>
    <xf numFmtId="0" fontId="37" fillId="0" borderId="0" xfId="0" applyFont="1" applyAlignment="1">
      <alignment horizontal="left" indent="1"/>
    </xf>
    <xf numFmtId="166" fontId="1" fillId="0" borderId="0" xfId="1" applyNumberFormat="1" applyFont="1" applyFill="1" applyBorder="1" applyAlignment="1"/>
    <xf numFmtId="166" fontId="19" fillId="0" borderId="0" xfId="1" applyNumberFormat="1" applyFont="1" applyFill="1" applyBorder="1" applyAlignment="1"/>
    <xf numFmtId="166" fontId="39" fillId="0" borderId="0" xfId="1" applyNumberFormat="1" applyFont="1" applyFill="1" applyBorder="1" applyAlignment="1"/>
    <xf numFmtId="166" fontId="20" fillId="0" borderId="0" xfId="1" applyNumberFormat="1" applyFont="1" applyFill="1" applyBorder="1" applyAlignment="1"/>
    <xf numFmtId="166" fontId="26" fillId="0" borderId="0" xfId="1" applyNumberFormat="1" applyFont="1" applyFill="1" applyBorder="1" applyAlignment="1"/>
    <xf numFmtId="166" fontId="27" fillId="0" borderId="0" xfId="1" applyNumberFormat="1" applyFont="1" applyFill="1" applyBorder="1" applyAlignment="1"/>
    <xf numFmtId="166" fontId="21" fillId="0" borderId="0" xfId="1" applyNumberFormat="1" applyFont="1" applyFill="1" applyBorder="1" applyAlignment="1"/>
    <xf numFmtId="166" fontId="22" fillId="0" borderId="0" xfId="1" applyNumberFormat="1" applyFont="1" applyFill="1" applyBorder="1" applyAlignment="1"/>
    <xf numFmtId="166" fontId="23" fillId="0" borderId="0" xfId="1" applyNumberFormat="1" applyFont="1" applyFill="1" applyBorder="1" applyAlignment="1"/>
    <xf numFmtId="166" fontId="24" fillId="0" borderId="0" xfId="1" applyNumberFormat="1" applyFont="1" applyFill="1" applyBorder="1" applyAlignment="1"/>
    <xf numFmtId="166" fontId="25" fillId="0" borderId="0" xfId="1" applyNumberFormat="1" applyFont="1" applyFill="1" applyBorder="1" applyAlignment="1"/>
    <xf numFmtId="10" fontId="75" fillId="0" borderId="0" xfId="10" applyNumberFormat="1" applyFont="1" applyFill="1" applyBorder="1" applyAlignment="1">
      <alignment horizontal="center"/>
    </xf>
    <xf numFmtId="10" fontId="74" fillId="0" borderId="0" xfId="0" applyNumberFormat="1" applyFont="1" applyAlignment="1">
      <alignment horizontal="center"/>
    </xf>
    <xf numFmtId="0" fontId="76" fillId="0" borderId="0" xfId="0" applyFont="1" applyAlignment="1">
      <alignment horizontal="center"/>
    </xf>
    <xf numFmtId="0" fontId="32" fillId="0" borderId="0" xfId="5" applyFont="1" applyFill="1" applyBorder="1" applyAlignment="1" applyProtection="1">
      <alignment horizontal="center" vertical="center"/>
    </xf>
    <xf numFmtId="0" fontId="14" fillId="0" borderId="0" xfId="0" applyFont="1"/>
    <xf numFmtId="166" fontId="10" fillId="0" borderId="0" xfId="1" applyNumberFormat="1" applyFont="1" applyFill="1" applyBorder="1" applyAlignment="1"/>
    <xf numFmtId="166" fontId="11" fillId="0" borderId="0" xfId="1" applyNumberFormat="1" applyFont="1" applyFill="1" applyBorder="1" applyAlignment="1"/>
    <xf numFmtId="166" fontId="13" fillId="0" borderId="0" xfId="1" applyNumberFormat="1" applyFont="1" applyFill="1" applyBorder="1" applyAlignment="1"/>
    <xf numFmtId="166" fontId="4" fillId="0" borderId="0" xfId="1" applyNumberFormat="1" applyFont="1" applyFill="1" applyBorder="1" applyAlignment="1"/>
    <xf numFmtId="166" fontId="6" fillId="0" borderId="0" xfId="1" applyNumberFormat="1" applyFont="1" applyFill="1" applyBorder="1" applyAlignment="1"/>
    <xf numFmtId="166" fontId="12" fillId="0" borderId="0" xfId="1" applyNumberFormat="1" applyFont="1" applyFill="1" applyBorder="1" applyAlignment="1"/>
    <xf numFmtId="0" fontId="28" fillId="0" borderId="0" xfId="0" applyFont="1" applyAlignment="1">
      <alignment horizontal="left"/>
    </xf>
    <xf numFmtId="0" fontId="36" fillId="0" borderId="0" xfId="0" applyFont="1"/>
    <xf numFmtId="0" fontId="1" fillId="0" borderId="0" xfId="0" applyFont="1" applyAlignment="1">
      <alignment horizontal="left"/>
    </xf>
    <xf numFmtId="166" fontId="38" fillId="0" borderId="0" xfId="1" applyNumberFormat="1" applyFont="1" applyFill="1" applyBorder="1" applyAlignment="1"/>
    <xf numFmtId="0" fontId="2" fillId="0" borderId="0" xfId="0" applyFont="1" applyAlignment="1">
      <alignment horizontal="center"/>
    </xf>
    <xf numFmtId="0" fontId="2" fillId="0" borderId="0" xfId="0" applyFont="1"/>
    <xf numFmtId="0" fontId="29" fillId="0" borderId="0" xfId="0" applyFont="1" applyAlignment="1">
      <alignment horizontal="left"/>
    </xf>
    <xf numFmtId="0" fontId="35" fillId="0" borderId="0" xfId="0" applyFont="1" applyAlignment="1">
      <alignment horizontal="left"/>
    </xf>
    <xf numFmtId="0" fontId="8" fillId="0" borderId="0" xfId="0" applyFont="1" applyAlignment="1">
      <alignment horizontal="left"/>
    </xf>
    <xf numFmtId="9" fontId="74" fillId="0" borderId="0" xfId="10" applyFont="1" applyFill="1" applyBorder="1" applyAlignment="1">
      <alignment horizontal="center"/>
    </xf>
    <xf numFmtId="0" fontId="14" fillId="0" borderId="0" xfId="0" applyFont="1" applyAlignment="1">
      <alignment horizontal="left"/>
    </xf>
    <xf numFmtId="0" fontId="17" fillId="0" borderId="0" xfId="0" applyFont="1" applyAlignment="1">
      <alignment horizontal="right"/>
    </xf>
    <xf numFmtId="0" fontId="9" fillId="0" borderId="0" xfId="0" applyFont="1" applyAlignment="1">
      <alignment horizontal="left"/>
    </xf>
    <xf numFmtId="0" fontId="35" fillId="0" borderId="0" xfId="0" applyFont="1"/>
    <xf numFmtId="0" fontId="9" fillId="0" borderId="0" xfId="0" applyFont="1"/>
    <xf numFmtId="0" fontId="17" fillId="0" borderId="0" xfId="0" applyFont="1" applyAlignment="1">
      <alignment horizontal="center"/>
    </xf>
    <xf numFmtId="166" fontId="40" fillId="0" borderId="0" xfId="1" applyNumberFormat="1" applyFont="1" applyFill="1" applyBorder="1" applyAlignment="1"/>
    <xf numFmtId="166" fontId="41" fillId="0" borderId="0" xfId="1" applyNumberFormat="1" applyFont="1" applyFill="1" applyBorder="1" applyAlignment="1"/>
    <xf numFmtId="166" fontId="42" fillId="0" borderId="0" xfId="1" applyNumberFormat="1" applyFont="1" applyFill="1" applyBorder="1" applyAlignment="1"/>
    <xf numFmtId="166" fontId="43" fillId="0" borderId="0" xfId="1" applyNumberFormat="1" applyFont="1" applyFill="1" applyBorder="1" applyAlignment="1"/>
    <xf numFmtId="166" fontId="44" fillId="0" borderId="0" xfId="1" applyNumberFormat="1" applyFont="1" applyFill="1" applyBorder="1" applyAlignment="1"/>
    <xf numFmtId="0" fontId="2" fillId="0" borderId="0" xfId="0" quotePrefix="1" applyFont="1" applyAlignment="1">
      <alignment horizontal="center"/>
    </xf>
    <xf numFmtId="0" fontId="0" fillId="0" borderId="0" xfId="0" quotePrefix="1" applyAlignment="1">
      <alignment horizontal="center"/>
    </xf>
    <xf numFmtId="0" fontId="0" fillId="0" borderId="0" xfId="0" applyAlignment="1">
      <alignment horizontal="center"/>
    </xf>
    <xf numFmtId="0" fontId="77" fillId="0" borderId="0" xfId="7" applyFont="1"/>
    <xf numFmtId="0" fontId="78" fillId="0" borderId="0" xfId="7" applyFont="1" applyAlignment="1">
      <alignment vertical="center"/>
    </xf>
    <xf numFmtId="0" fontId="79" fillId="0" borderId="0" xfId="7" applyFont="1" applyAlignment="1">
      <alignment horizontal="right"/>
    </xf>
    <xf numFmtId="0" fontId="80" fillId="0" borderId="0" xfId="7" applyFont="1"/>
    <xf numFmtId="0" fontId="77" fillId="0" borderId="8" xfId="7" applyFont="1" applyBorder="1"/>
    <xf numFmtId="0" fontId="81" fillId="0" borderId="8" xfId="7" applyFont="1" applyBorder="1"/>
    <xf numFmtId="0" fontId="73" fillId="0" borderId="0" xfId="7" applyAlignment="1">
      <alignment wrapText="1"/>
    </xf>
    <xf numFmtId="0" fontId="82" fillId="6" borderId="9" xfId="7" applyFont="1" applyFill="1" applyBorder="1"/>
    <xf numFmtId="43" fontId="82" fillId="6" borderId="9" xfId="7" applyNumberFormat="1" applyFont="1" applyFill="1" applyBorder="1" applyAlignment="1">
      <alignment horizontal="center"/>
    </xf>
    <xf numFmtId="0" fontId="82" fillId="6" borderId="9" xfId="7" applyFont="1" applyFill="1" applyBorder="1" applyAlignment="1">
      <alignment horizontal="center"/>
    </xf>
    <xf numFmtId="0" fontId="83" fillId="0" borderId="0" xfId="7" applyFont="1"/>
    <xf numFmtId="0" fontId="82" fillId="7" borderId="9" xfId="7" applyFont="1" applyFill="1" applyBorder="1"/>
    <xf numFmtId="43" fontId="82" fillId="7" borderId="9" xfId="7" applyNumberFormat="1" applyFont="1" applyFill="1" applyBorder="1" applyAlignment="1">
      <alignment horizontal="center"/>
    </xf>
    <xf numFmtId="0" fontId="82" fillId="7" borderId="9" xfId="7" applyFont="1" applyFill="1" applyBorder="1" applyAlignment="1">
      <alignment horizontal="center"/>
    </xf>
    <xf numFmtId="0" fontId="81" fillId="0" borderId="10" xfId="7" applyFont="1" applyBorder="1"/>
    <xf numFmtId="4" fontId="81" fillId="8" borderId="11" xfId="7" applyNumberFormat="1" applyFont="1" applyFill="1" applyBorder="1"/>
    <xf numFmtId="43" fontId="81" fillId="9" borderId="12" xfId="7" applyNumberFormat="1" applyFont="1" applyFill="1" applyBorder="1"/>
    <xf numFmtId="0" fontId="77" fillId="9" borderId="13" xfId="7" applyFont="1" applyFill="1" applyBorder="1" applyAlignment="1">
      <alignment horizontal="right" vertical="center"/>
    </xf>
    <xf numFmtId="43" fontId="84" fillId="9" borderId="13" xfId="7" applyNumberFormat="1" applyFont="1" applyFill="1" applyBorder="1" applyAlignment="1">
      <alignment horizontal="right" vertical="center"/>
    </xf>
    <xf numFmtId="0" fontId="81" fillId="0" borderId="14" xfId="7" applyFont="1" applyBorder="1"/>
    <xf numFmtId="4" fontId="81" fillId="8" borderId="7" xfId="7" applyNumberFormat="1" applyFont="1" applyFill="1" applyBorder="1"/>
    <xf numFmtId="43" fontId="81" fillId="9" borderId="15" xfId="7" applyNumberFormat="1" applyFont="1" applyFill="1" applyBorder="1"/>
    <xf numFmtId="0" fontId="77" fillId="9" borderId="3" xfId="7" applyFont="1" applyFill="1" applyBorder="1" applyAlignment="1">
      <alignment horizontal="right" vertical="center"/>
    </xf>
    <xf numFmtId="43" fontId="84" fillId="9" borderId="3" xfId="7" applyNumberFormat="1" applyFont="1" applyFill="1" applyBorder="1" applyAlignment="1">
      <alignment horizontal="right" vertical="center"/>
    </xf>
    <xf numFmtId="0" fontId="77" fillId="9" borderId="4" xfId="7" applyFont="1" applyFill="1" applyBorder="1" applyAlignment="1">
      <alignment horizontal="right" vertical="center"/>
    </xf>
    <xf numFmtId="43" fontId="77" fillId="9" borderId="4" xfId="7" applyNumberFormat="1" applyFont="1" applyFill="1" applyBorder="1" applyAlignment="1">
      <alignment horizontal="right" vertical="center"/>
    </xf>
    <xf numFmtId="0" fontId="81" fillId="0" borderId="0" xfId="7" applyFont="1"/>
    <xf numFmtId="0" fontId="77" fillId="0" borderId="5" xfId="7" applyFont="1" applyBorder="1"/>
    <xf numFmtId="0" fontId="77" fillId="0" borderId="5" xfId="7" applyFont="1" applyBorder="1" applyAlignment="1">
      <alignment horizontal="right"/>
    </xf>
    <xf numFmtId="0" fontId="77" fillId="0" borderId="8" xfId="7" applyFont="1" applyBorder="1" applyAlignment="1">
      <alignment horizontal="right"/>
    </xf>
    <xf numFmtId="0" fontId="82" fillId="10" borderId="9" xfId="7" applyFont="1" applyFill="1" applyBorder="1"/>
    <xf numFmtId="43" fontId="82" fillId="10" borderId="9" xfId="7" applyNumberFormat="1" applyFont="1" applyFill="1" applyBorder="1" applyAlignment="1">
      <alignment horizontal="center"/>
    </xf>
    <xf numFmtId="0" fontId="82" fillId="10" borderId="9" xfId="7" applyFont="1" applyFill="1" applyBorder="1" applyAlignment="1">
      <alignment horizontal="center"/>
    </xf>
    <xf numFmtId="0" fontId="81" fillId="0" borderId="16" xfId="7" applyFont="1" applyBorder="1"/>
    <xf numFmtId="4" fontId="81" fillId="8" borderId="17" xfId="7" applyNumberFormat="1" applyFont="1" applyFill="1" applyBorder="1"/>
    <xf numFmtId="43" fontId="81" fillId="9" borderId="18" xfId="7" applyNumberFormat="1" applyFont="1" applyFill="1" applyBorder="1"/>
    <xf numFmtId="0" fontId="81" fillId="11" borderId="5" xfId="7" applyFont="1" applyFill="1" applyBorder="1" applyAlignment="1">
      <alignment horizontal="right"/>
    </xf>
    <xf numFmtId="43" fontId="81" fillId="11" borderId="5" xfId="7" applyNumberFormat="1" applyFont="1" applyFill="1" applyBorder="1"/>
    <xf numFmtId="0" fontId="81" fillId="9" borderId="19" xfId="7" applyFont="1" applyFill="1" applyBorder="1" applyAlignment="1">
      <alignment horizontal="right"/>
    </xf>
    <xf numFmtId="43" fontId="81" fillId="9" borderId="19" xfId="7" applyNumberFormat="1" applyFont="1" applyFill="1" applyBorder="1"/>
    <xf numFmtId="0" fontId="81" fillId="0" borderId="20" xfId="7" applyFont="1" applyBorder="1"/>
    <xf numFmtId="0" fontId="81" fillId="0" borderId="0" xfId="7" applyFont="1" applyAlignment="1">
      <alignment horizontal="left"/>
    </xf>
    <xf numFmtId="0" fontId="49" fillId="2" borderId="0" xfId="9" applyFont="1" applyFill="1" applyAlignment="1">
      <alignment vertical="center"/>
    </xf>
    <xf numFmtId="0" fontId="50" fillId="0" borderId="0" xfId="9" applyFont="1"/>
    <xf numFmtId="0" fontId="46" fillId="0" borderId="0" xfId="9"/>
    <xf numFmtId="0" fontId="37" fillId="0" borderId="0" xfId="9" applyFont="1" applyAlignment="1">
      <alignment horizontal="right"/>
    </xf>
    <xf numFmtId="0" fontId="52" fillId="0" borderId="0" xfId="9" applyFont="1"/>
    <xf numFmtId="0" fontId="53" fillId="3" borderId="3" xfId="9" applyFont="1" applyFill="1" applyBorder="1" applyAlignment="1">
      <alignment vertical="center"/>
    </xf>
    <xf numFmtId="0" fontId="54" fillId="0" borderId="3" xfId="9" applyFont="1" applyBorder="1" applyAlignment="1">
      <alignment horizontal="center"/>
    </xf>
    <xf numFmtId="0" fontId="55" fillId="4" borderId="0" xfId="9" applyFont="1" applyFill="1" applyAlignment="1">
      <alignment horizontal="left"/>
    </xf>
    <xf numFmtId="167" fontId="52" fillId="0" borderId="6" xfId="4" applyNumberFormat="1" applyFont="1" applyFill="1" applyBorder="1" applyProtection="1">
      <protection locked="0"/>
    </xf>
    <xf numFmtId="0" fontId="46" fillId="0" borderId="0" xfId="9" applyAlignment="1">
      <alignment horizontal="center"/>
    </xf>
    <xf numFmtId="2" fontId="46" fillId="0" borderId="0" xfId="9" applyNumberFormat="1" applyAlignment="1">
      <alignment horizontal="center"/>
    </xf>
    <xf numFmtId="10" fontId="52" fillId="0" borderId="6" xfId="11" applyNumberFormat="1" applyFont="1" applyFill="1" applyBorder="1" applyProtection="1">
      <protection locked="0"/>
    </xf>
    <xf numFmtId="43" fontId="46" fillId="0" borderId="0" xfId="9" applyNumberFormat="1"/>
    <xf numFmtId="6" fontId="52" fillId="4" borderId="0" xfId="9" applyNumberFormat="1" applyFont="1" applyFill="1" applyAlignment="1">
      <alignment horizontal="left"/>
    </xf>
    <xf numFmtId="44" fontId="52" fillId="4" borderId="0" xfId="9" applyNumberFormat="1" applyFont="1" applyFill="1"/>
    <xf numFmtId="6" fontId="37" fillId="4" borderId="0" xfId="9" applyNumberFormat="1" applyFont="1" applyFill="1" applyAlignment="1">
      <alignment horizontal="right"/>
    </xf>
    <xf numFmtId="6" fontId="47" fillId="4" borderId="0" xfId="9" applyNumberFormat="1" applyFont="1" applyFill="1" applyAlignment="1">
      <alignment horizontal="right"/>
    </xf>
    <xf numFmtId="6" fontId="37" fillId="0" borderId="0" xfId="9" applyNumberFormat="1" applyFont="1" applyAlignment="1">
      <alignment horizontal="right"/>
    </xf>
    <xf numFmtId="6" fontId="47" fillId="0" borderId="0" xfId="9" applyNumberFormat="1" applyFont="1" applyAlignment="1">
      <alignment horizontal="right"/>
    </xf>
    <xf numFmtId="44" fontId="47" fillId="0" borderId="6" xfId="4" applyFont="1" applyFill="1" applyBorder="1" applyProtection="1">
      <protection locked="0"/>
    </xf>
    <xf numFmtId="0" fontId="46" fillId="4" borderId="0" xfId="9" applyFill="1"/>
    <xf numFmtId="0" fontId="56" fillId="4" borderId="0" xfId="9" applyFont="1" applyFill="1" applyAlignment="1">
      <alignment horizontal="center"/>
    </xf>
    <xf numFmtId="0" fontId="52" fillId="4" borderId="0" xfId="9" applyFont="1" applyFill="1" applyAlignment="1">
      <alignment horizontal="left"/>
    </xf>
    <xf numFmtId="2" fontId="55" fillId="5" borderId="0" xfId="4" applyNumberFormat="1" applyFont="1" applyFill="1" applyBorder="1" applyAlignment="1" applyProtection="1">
      <alignment horizontal="center"/>
    </xf>
    <xf numFmtId="0" fontId="52" fillId="4" borderId="0" xfId="9" applyFont="1" applyFill="1" applyAlignment="1">
      <alignment horizontal="center"/>
    </xf>
    <xf numFmtId="44" fontId="52" fillId="5" borderId="0" xfId="9" applyNumberFormat="1" applyFont="1" applyFill="1"/>
    <xf numFmtId="0" fontId="37" fillId="0" borderId="0" xfId="9" applyFont="1"/>
    <xf numFmtId="0" fontId="47" fillId="0" borderId="6" xfId="4" applyNumberFormat="1" applyFont="1" applyFill="1" applyBorder="1" applyAlignment="1" applyProtection="1">
      <alignment horizontal="center"/>
      <protection locked="0"/>
    </xf>
    <xf numFmtId="0" fontId="46" fillId="4" borderId="0" xfId="9" applyFill="1" applyAlignment="1">
      <alignment horizontal="center"/>
    </xf>
    <xf numFmtId="44" fontId="55" fillId="5" borderId="0" xfId="4" applyFont="1" applyFill="1" applyBorder="1" applyAlignment="1" applyProtection="1">
      <alignment horizontal="right"/>
    </xf>
    <xf numFmtId="0" fontId="56" fillId="0" borderId="0" xfId="9" applyFont="1" applyAlignment="1">
      <alignment horizontal="center"/>
    </xf>
    <xf numFmtId="0" fontId="57" fillId="0" borderId="0" xfId="9" applyFont="1" applyAlignment="1">
      <alignment horizontal="left"/>
    </xf>
    <xf numFmtId="0" fontId="58" fillId="0" borderId="0" xfId="9" applyFont="1"/>
    <xf numFmtId="0" fontId="58" fillId="0" borderId="0" xfId="9" applyFont="1" applyAlignment="1">
      <alignment horizontal="left" wrapText="1"/>
    </xf>
    <xf numFmtId="0" fontId="59" fillId="0" borderId="0" xfId="9" applyFont="1"/>
    <xf numFmtId="0" fontId="60" fillId="0" borderId="0" xfId="9" applyFont="1"/>
    <xf numFmtId="0" fontId="62" fillId="0" borderId="0" xfId="8" applyFont="1" applyAlignment="1">
      <alignment vertical="center"/>
    </xf>
    <xf numFmtId="0" fontId="63" fillId="0" borderId="0" xfId="5" applyFont="1" applyBorder="1" applyAlignment="1" applyProtection="1"/>
    <xf numFmtId="0" fontId="62" fillId="0" borderId="0" xfId="8" applyFont="1"/>
    <xf numFmtId="0" fontId="64" fillId="0" borderId="0" xfId="8" applyFont="1" applyAlignment="1">
      <alignment horizontal="right"/>
    </xf>
    <xf numFmtId="0" fontId="65" fillId="0" borderId="0" xfId="8" applyFont="1" applyAlignment="1">
      <alignment horizontal="right" vertical="center"/>
    </xf>
    <xf numFmtId="3" fontId="66" fillId="0" borderId="1" xfId="2" applyNumberFormat="1" applyFont="1" applyFill="1" applyBorder="1" applyAlignment="1">
      <alignment vertical="center"/>
    </xf>
    <xf numFmtId="0" fontId="67" fillId="0" borderId="0" xfId="8" applyFont="1" applyAlignment="1">
      <alignment vertical="center"/>
    </xf>
    <xf numFmtId="0" fontId="68" fillId="0" borderId="0" xfId="8" applyFont="1" applyAlignment="1">
      <alignment horizontal="right" vertical="center"/>
    </xf>
    <xf numFmtId="0" fontId="62" fillId="0" borderId="0" xfId="8" applyFont="1" applyAlignment="1">
      <alignment horizontal="right" vertical="center"/>
    </xf>
    <xf numFmtId="0" fontId="64" fillId="0" borderId="0" xfId="8" applyFont="1" applyAlignment="1">
      <alignment vertical="center"/>
    </xf>
    <xf numFmtId="0" fontId="69" fillId="0" borderId="0" xfId="8" applyFont="1" applyAlignment="1">
      <alignment horizontal="right" vertical="center"/>
    </xf>
    <xf numFmtId="0" fontId="70" fillId="12" borderId="0" xfId="8" applyFont="1" applyFill="1" applyAlignment="1">
      <alignment horizontal="center" vertical="center"/>
    </xf>
    <xf numFmtId="0" fontId="71" fillId="0" borderId="0" xfId="8" applyFont="1" applyAlignment="1">
      <alignment vertical="center"/>
    </xf>
    <xf numFmtId="0" fontId="62" fillId="13" borderId="0" xfId="8" applyFont="1" applyFill="1" applyAlignment="1">
      <alignment horizontal="right" vertical="center"/>
    </xf>
    <xf numFmtId="3" fontId="72" fillId="13" borderId="0" xfId="4" applyNumberFormat="1" applyFont="1" applyFill="1" applyBorder="1" applyAlignment="1">
      <alignment horizontal="right" vertical="center"/>
    </xf>
    <xf numFmtId="3" fontId="72" fillId="13" borderId="0" xfId="8" applyNumberFormat="1" applyFont="1" applyFill="1" applyAlignment="1">
      <alignment vertical="center"/>
    </xf>
    <xf numFmtId="0" fontId="72" fillId="0" borderId="0" xfId="8" applyFont="1" applyAlignment="1">
      <alignment vertical="center"/>
    </xf>
    <xf numFmtId="0" fontId="62" fillId="13" borderId="3" xfId="8" applyFont="1" applyFill="1" applyBorder="1" applyAlignment="1">
      <alignment horizontal="right" vertical="center"/>
    </xf>
    <xf numFmtId="3" fontId="72" fillId="13" borderId="3" xfId="4" applyNumberFormat="1" applyFont="1" applyFill="1" applyBorder="1" applyAlignment="1">
      <alignment horizontal="right" vertical="center"/>
    </xf>
    <xf numFmtId="3" fontId="72" fillId="13" borderId="3" xfId="8" applyNumberFormat="1" applyFont="1" applyFill="1" applyBorder="1" applyAlignment="1">
      <alignment vertical="center"/>
    </xf>
    <xf numFmtId="0" fontId="65" fillId="13" borderId="0" xfId="8" applyFont="1" applyFill="1" applyAlignment="1">
      <alignment horizontal="right" vertical="center"/>
    </xf>
    <xf numFmtId="38" fontId="66" fillId="13" borderId="0" xfId="4" applyNumberFormat="1" applyFont="1" applyFill="1" applyBorder="1" applyAlignment="1">
      <alignment horizontal="right" vertical="center"/>
    </xf>
    <xf numFmtId="0" fontId="62" fillId="14" borderId="0" xfId="8" applyFont="1" applyFill="1" applyAlignment="1">
      <alignment horizontal="right" vertical="center"/>
    </xf>
    <xf numFmtId="38" fontId="72" fillId="0" borderId="1" xfId="2" applyNumberFormat="1" applyFont="1" applyFill="1" applyBorder="1" applyAlignment="1">
      <alignment vertical="center"/>
    </xf>
    <xf numFmtId="3" fontId="72" fillId="14" borderId="0" xfId="8" applyNumberFormat="1" applyFont="1" applyFill="1" applyAlignment="1">
      <alignment vertical="center"/>
    </xf>
    <xf numFmtId="38" fontId="72" fillId="14" borderId="0" xfId="4" applyNumberFormat="1" applyFont="1" applyFill="1" applyBorder="1" applyAlignment="1">
      <alignment horizontal="right" vertical="center"/>
    </xf>
    <xf numFmtId="0" fontId="72" fillId="14" borderId="0" xfId="8" applyFont="1" applyFill="1" applyAlignment="1">
      <alignment vertical="center"/>
    </xf>
    <xf numFmtId="0" fontId="85" fillId="15" borderId="21" xfId="8" applyFont="1" applyFill="1" applyBorder="1" applyAlignment="1">
      <alignment horizontal="center" vertical="center" shrinkToFit="1"/>
    </xf>
    <xf numFmtId="43" fontId="85" fillId="15" borderId="21" xfId="8" applyNumberFormat="1" applyFont="1" applyFill="1" applyBorder="1" applyAlignment="1">
      <alignment horizontal="center" vertical="center"/>
    </xf>
    <xf numFmtId="0" fontId="86" fillId="16" borderId="22" xfId="8" applyFont="1" applyFill="1" applyBorder="1" applyAlignment="1">
      <alignment vertical="center" shrinkToFit="1"/>
    </xf>
    <xf numFmtId="3" fontId="87" fillId="0" borderId="23" xfId="2" applyNumberFormat="1" applyFont="1" applyBorder="1" applyAlignment="1">
      <alignment vertical="center"/>
    </xf>
    <xf numFmtId="3" fontId="87" fillId="14" borderId="23" xfId="8" applyNumberFormat="1" applyFont="1" applyFill="1" applyBorder="1" applyAlignment="1">
      <alignment vertical="center"/>
    </xf>
    <xf numFmtId="0" fontId="86" fillId="14" borderId="24" xfId="8" applyFont="1" applyFill="1" applyBorder="1" applyAlignment="1">
      <alignment horizontal="right" shrinkToFit="1"/>
    </xf>
    <xf numFmtId="3" fontId="87" fillId="14" borderId="24" xfId="8" applyNumberFormat="1" applyFont="1" applyFill="1" applyBorder="1"/>
    <xf numFmtId="0" fontId="72" fillId="0" borderId="0" xfId="8" applyFont="1"/>
    <xf numFmtId="0" fontId="72" fillId="0" borderId="0" xfId="8" applyFont="1" applyAlignment="1">
      <alignment vertical="center" shrinkToFit="1"/>
    </xf>
    <xf numFmtId="3" fontId="72" fillId="0" borderId="0" xfId="8" applyNumberFormat="1" applyFont="1" applyAlignment="1">
      <alignment vertical="center"/>
    </xf>
    <xf numFmtId="0" fontId="85" fillId="17" borderId="21" xfId="8" applyFont="1" applyFill="1" applyBorder="1" applyAlignment="1">
      <alignment horizontal="center" vertical="center" shrinkToFit="1"/>
    </xf>
    <xf numFmtId="43" fontId="85" fillId="17" borderId="21" xfId="8" applyNumberFormat="1" applyFont="1" applyFill="1" applyBorder="1" applyAlignment="1">
      <alignment horizontal="center" vertical="center"/>
    </xf>
    <xf numFmtId="0" fontId="86" fillId="18" borderId="22" xfId="8" applyFont="1" applyFill="1" applyBorder="1" applyAlignment="1">
      <alignment vertical="center" shrinkToFit="1"/>
    </xf>
    <xf numFmtId="0" fontId="86" fillId="14" borderId="25" xfId="8" applyFont="1" applyFill="1" applyBorder="1" applyAlignment="1">
      <alignment horizontal="right" shrinkToFit="1"/>
    </xf>
    <xf numFmtId="3" fontId="87" fillId="14" borderId="25" xfId="8" applyNumberFormat="1" applyFont="1" applyFill="1" applyBorder="1"/>
    <xf numFmtId="0" fontId="72" fillId="2" borderId="0" xfId="8" applyFont="1" applyFill="1" applyAlignment="1">
      <alignment horizontal="right" shrinkToFit="1"/>
    </xf>
    <xf numFmtId="165" fontId="72" fillId="2" borderId="0" xfId="11" applyNumberFormat="1" applyFont="1" applyFill="1" applyBorder="1" applyAlignment="1"/>
    <xf numFmtId="0" fontId="86" fillId="18" borderId="22" xfId="8" applyFont="1" applyFill="1" applyBorder="1" applyAlignment="1">
      <alignment horizontal="left" vertical="center" shrinkToFit="1"/>
    </xf>
    <xf numFmtId="0" fontId="72" fillId="2" borderId="0" xfId="8" applyFont="1" applyFill="1" applyAlignment="1">
      <alignment horizontal="right" vertical="center" shrinkToFit="1"/>
    </xf>
    <xf numFmtId="0" fontId="72" fillId="0" borderId="0" xfId="8" applyFont="1" applyAlignment="1">
      <alignment horizontal="right" vertical="center"/>
    </xf>
    <xf numFmtId="0" fontId="88" fillId="0" borderId="0" xfId="8" applyFont="1" applyAlignment="1">
      <alignment horizontal="right" vertical="center" shrinkToFit="1"/>
    </xf>
    <xf numFmtId="0" fontId="89" fillId="0" borderId="0" xfId="8" applyFont="1" applyAlignment="1">
      <alignment horizontal="right" vertical="center" shrinkToFit="1"/>
    </xf>
    <xf numFmtId="44" fontId="30" fillId="0" borderId="0" xfId="3" applyFont="1" applyFill="1" applyBorder="1" applyAlignment="1">
      <alignment horizontal="center"/>
    </xf>
    <xf numFmtId="1" fontId="30" fillId="0" borderId="0" xfId="3" applyNumberFormat="1" applyFont="1" applyFill="1" applyBorder="1" applyAlignment="1">
      <alignment horizontal="center"/>
    </xf>
    <xf numFmtId="44" fontId="30" fillId="19" borderId="0" xfId="3" applyFont="1" applyFill="1" applyAlignment="1">
      <alignment horizontal="center"/>
    </xf>
    <xf numFmtId="0" fontId="90" fillId="8" borderId="0" xfId="7" applyFont="1" applyFill="1" applyAlignment="1">
      <alignment horizontal="center" vertical="center"/>
    </xf>
    <xf numFmtId="0" fontId="61" fillId="0" borderId="0" xfId="8" applyFont="1" applyAlignment="1">
      <alignment horizontal="center" vertical="center"/>
    </xf>
    <xf numFmtId="0" fontId="51" fillId="0" borderId="0" xfId="6" applyFill="1" applyBorder="1" applyAlignment="1" applyProtection="1">
      <alignment horizontal="left"/>
    </xf>
    <xf numFmtId="0" fontId="48" fillId="4" borderId="0" xfId="9" applyFont="1" applyFill="1" applyAlignment="1">
      <alignment horizontal="left"/>
    </xf>
  </cellXfs>
  <cellStyles count="12">
    <cellStyle name="Comma" xfId="1" builtinId="3"/>
    <cellStyle name="Comma 2" xfId="2" xr:uid="{00000000-0005-0000-0000-000001000000}"/>
    <cellStyle name="Currency" xfId="3" builtinId="4"/>
    <cellStyle name="Currency 2" xfId="4" xr:uid="{00000000-0005-0000-0000-000003000000}"/>
    <cellStyle name="Hyperlink" xfId="5" builtinId="8"/>
    <cellStyle name="Hyperlink 2" xfId="6" xr:uid="{00000000-0005-0000-0000-000005000000}"/>
    <cellStyle name="Normal" xfId="0" builtinId="0"/>
    <cellStyle name="Normal 2" xfId="7" xr:uid="{00000000-0005-0000-0000-000007000000}"/>
    <cellStyle name="Normal 3" xfId="8" xr:uid="{00000000-0005-0000-0000-000008000000}"/>
    <cellStyle name="Normal 4" xfId="9" xr:uid="{00000000-0005-0000-0000-000009000000}"/>
    <cellStyle name="Percent" xfId="10" builtinId="5"/>
    <cellStyle name="Percent 2" xfId="11" xr:uid="{00000000-0005-0000-0000-00000B000000}"/>
  </cellStyles>
  <dxfs count="7">
    <dxf>
      <font>
        <color rgb="FFFF0000"/>
      </font>
    </dxf>
    <dxf>
      <font>
        <condense val="0"/>
        <extend val="0"/>
        <color indexed="20"/>
      </font>
    </dxf>
    <dxf>
      <font>
        <condense val="0"/>
        <extend val="0"/>
        <color indexed="10"/>
      </font>
    </dxf>
    <dxf>
      <font>
        <condense val="0"/>
        <extend val="0"/>
        <color indexed="17"/>
      </font>
    </dxf>
    <dxf>
      <font>
        <condense val="0"/>
        <extend val="0"/>
        <color indexed="20"/>
      </font>
    </dxf>
    <dxf>
      <font>
        <condense val="0"/>
        <extend val="0"/>
        <color indexed="10"/>
      </font>
    </dxf>
    <dxf>
      <font>
        <condense val="0"/>
        <extend val="0"/>
        <color indexed="17"/>
      </font>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6600"/>
      <rgbColor rgb="00000080"/>
      <rgbColor rgb="00808000"/>
      <rgbColor rgb="00800080"/>
      <rgbColor rgb="00008080"/>
      <rgbColor rgb="00F1F1F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99"/>
      <rgbColor rgb="00CC99FF"/>
      <rgbColor rgb="00FFCC99"/>
      <rgbColor rgb="003366FF"/>
      <rgbColor rgb="0033CCCC"/>
      <rgbColor rgb="0099CC00"/>
      <rgbColor rgb="00FFCC00"/>
      <rgbColor rgb="00FF9900"/>
      <rgbColor rgb="00FF6600"/>
      <rgbColor rgb="00666699"/>
      <rgbColor rgb="00C0C0C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0"/>
    <c:plotArea>
      <c:layout>
        <c:manualLayout>
          <c:layoutTarget val="inner"/>
          <c:xMode val="edge"/>
          <c:yMode val="edge"/>
          <c:x val="0.10986547085201802"/>
          <c:y val="0.141129032258065"/>
          <c:w val="0.86098654708520195"/>
          <c:h val="0.72177419354838723"/>
        </c:manualLayout>
      </c:layout>
      <c:barChart>
        <c:barDir val="col"/>
        <c:grouping val="clustered"/>
        <c:varyColors val="0"/>
        <c:ser>
          <c:idx val="0"/>
          <c:order val="0"/>
          <c:tx>
            <c:strRef>
              <c:f>'Family Budget'!$A$9</c:f>
              <c:strCache>
                <c:ptCount val="1"/>
                <c:pt idx="0">
                  <c:v>NET (Income - Expenses)</c:v>
                </c:pt>
              </c:strCache>
            </c:strRef>
          </c:tx>
          <c:spPr>
            <a:solidFill>
              <a:srgbClr val="2C4675"/>
            </a:solidFill>
            <a:ln w="9525">
              <a:noFill/>
            </a:ln>
          </c:spPr>
          <c:invertIfNegative val="1"/>
          <c:cat>
            <c:strRef>
              <c:f>'Family Budget'!$B$6:$M$6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'Family Budget'!$B$9:$M$9</c:f>
              <c:numCache>
                <c:formatCode>#,##0_);[Red]\(#,##0\)</c:formatCode>
                <c:ptCount val="12"/>
                <c:pt idx="0">
                  <c:v>125</c:v>
                </c:pt>
                <c:pt idx="1">
                  <c:v>-55</c:v>
                </c:pt>
                <c:pt idx="2">
                  <c:v>85</c:v>
                </c:pt>
                <c:pt idx="3">
                  <c:v>65</c:v>
                </c:pt>
                <c:pt idx="4">
                  <c:v>215</c:v>
                </c:pt>
                <c:pt idx="5">
                  <c:v>-140</c:v>
                </c:pt>
                <c:pt idx="6">
                  <c:v>50</c:v>
                </c:pt>
                <c:pt idx="7">
                  <c:v>150</c:v>
                </c:pt>
                <c:pt idx="8">
                  <c:v>109</c:v>
                </c:pt>
                <c:pt idx="9">
                  <c:v>-25</c:v>
                </c:pt>
                <c:pt idx="10">
                  <c:v>35</c:v>
                </c:pt>
                <c:pt idx="11">
                  <c:v>-235</c:v>
                </c:pt>
              </c:numCache>
            </c:numRef>
          </c:val>
          <c:extLst>
            <c:ext xmlns:c14="http://schemas.microsoft.com/office/drawing/2007/8/2/chart" uri="{6F2FDCE9-48DA-4B69-8628-5D25D57E5C99}">
              <c14:invertSolidFillFmt>
                <c14:spPr xmlns:c14="http://schemas.microsoft.com/office/drawing/2007/8/2/chart">
                  <a:solidFill>
                    <a:srgbClr val="FFFFFF"/>
                  </a:solidFill>
                  <a:ln w="9525">
                    <a:noFill/>
                  </a:ln>
                </c14:spPr>
              </c14:invertSolidFillFmt>
            </c:ext>
            <c:ext xmlns:c16="http://schemas.microsoft.com/office/drawing/2014/chart" uri="{C3380CC4-5D6E-409C-BE32-E72D297353CC}">
              <c16:uniqueId val="{00000000-1778-4593-98BC-A2E82CF62F78}"/>
            </c:ext>
          </c:extLst>
        </c:ser>
        <c:dLbls>
          <c:showLegendKey val="0"/>
          <c:showVal val="0"/>
          <c:showCatName val="0"/>
          <c:showSerName val="0"/>
          <c:showPercent val="0"/>
          <c:showBubbleSize val="0"/>
        </c:dLbls>
        <c:gapWidth val="90"/>
        <c:overlap val="100"/>
        <c:axId val="41687136"/>
        <c:axId val="1"/>
      </c:barChart>
      <c:lineChart>
        <c:grouping val="standard"/>
        <c:varyColors val="0"/>
        <c:ser>
          <c:idx val="1"/>
          <c:order val="1"/>
          <c:tx>
            <c:strRef>
              <c:f>'Family Budget'!$A$11</c:f>
              <c:strCache>
                <c:ptCount val="1"/>
                <c:pt idx="0">
                  <c:v>Spending Balance</c:v>
                </c:pt>
              </c:strCache>
            </c:strRef>
          </c:tx>
          <c:spPr>
            <a:ln w="25400">
              <a:solidFill>
                <a:srgbClr val="808000"/>
              </a:solidFill>
              <a:prstDash val="solid"/>
            </a:ln>
          </c:spPr>
          <c:marker>
            <c:symbol val="circle"/>
            <c:size val="7"/>
            <c:spPr>
              <a:solidFill>
                <a:srgbClr val="77933C"/>
              </a:solidFill>
              <a:ln>
                <a:solidFill>
                  <a:srgbClr val="808000"/>
                </a:solidFill>
                <a:prstDash val="solid"/>
              </a:ln>
            </c:spPr>
          </c:marker>
          <c:cat>
            <c:strRef>
              <c:f>'Family Budget'!$B$6:$M$6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'Family Budget'!$B$11:$M$11</c:f>
              <c:numCache>
                <c:formatCode>#,##0_);[Red]\(#,##0\)</c:formatCode>
                <c:ptCount val="12"/>
                <c:pt idx="0">
                  <c:v>700</c:v>
                </c:pt>
                <c:pt idx="1">
                  <c:v>645</c:v>
                </c:pt>
                <c:pt idx="2">
                  <c:v>730</c:v>
                </c:pt>
                <c:pt idx="3">
                  <c:v>795</c:v>
                </c:pt>
                <c:pt idx="4">
                  <c:v>1010</c:v>
                </c:pt>
                <c:pt idx="5">
                  <c:v>870</c:v>
                </c:pt>
                <c:pt idx="6">
                  <c:v>920</c:v>
                </c:pt>
                <c:pt idx="7">
                  <c:v>1070</c:v>
                </c:pt>
                <c:pt idx="8">
                  <c:v>1179</c:v>
                </c:pt>
                <c:pt idx="9">
                  <c:v>1154</c:v>
                </c:pt>
                <c:pt idx="10">
                  <c:v>1189</c:v>
                </c:pt>
                <c:pt idx="11">
                  <c:v>954</c:v>
                </c:pt>
              </c:numCache>
            </c:numRef>
          </c:val>
          <c:smooth val="0"/>
          <c:extLst>
            <c:ext xmlns:c16="http://schemas.microsoft.com/office/drawing/2014/chart" uri="{C3380CC4-5D6E-409C-BE32-E72D297353CC}">
              <c16:uniqueId val="{00000001-1778-4593-98BC-A2E82CF62F78}"/>
            </c:ext>
          </c:extLst>
        </c:ser>
        <c:dLbls>
          <c:showLegendKey val="0"/>
          <c:showVal val="0"/>
          <c:showCatName val="0"/>
          <c:showSerName val="0"/>
          <c:showPercent val="0"/>
          <c:showBubbleSize val="0"/>
        </c:dLbls>
        <c:marker val="1"/>
        <c:smooth val="0"/>
        <c:axId val="41687136"/>
        <c:axId val="1"/>
      </c:lineChart>
      <c:catAx>
        <c:axId val="41687136"/>
        <c:scaling>
          <c:orientation val="minMax"/>
        </c:scaling>
        <c:delete val="0"/>
        <c:axPos val="b"/>
        <c:numFmt formatCode="General" sourceLinked="1"/>
        <c:majorTickMark val="out"/>
        <c:minorTickMark val="none"/>
        <c:tickLblPos val="low"/>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
        <c:crossesAt val="0"/>
        <c:auto val="1"/>
        <c:lblAlgn val="ctr"/>
        <c:lblOffset val="100"/>
        <c:tickLblSkip val="1"/>
        <c:tickMarkSkip val="1"/>
        <c:noMultiLvlLbl val="0"/>
      </c:catAx>
      <c:valAx>
        <c:axId val="1"/>
        <c:scaling>
          <c:orientation val="minMax"/>
        </c:scaling>
        <c:delete val="0"/>
        <c:axPos val="l"/>
        <c:numFmt formatCode="#,##0_);[Red]\(#,##0\)"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41687136"/>
        <c:crosses val="autoZero"/>
        <c:crossBetween val="between"/>
      </c:valAx>
      <c:spPr>
        <a:noFill/>
        <a:ln w="25400">
          <a:noFill/>
        </a:ln>
      </c:spPr>
    </c:plotArea>
    <c:legend>
      <c:legendPos val="r"/>
      <c:overlay val="0"/>
      <c:spPr>
        <a:noFill/>
        <a:ln w="25400">
          <a:noFill/>
        </a:ln>
      </c:spPr>
      <c:txPr>
        <a:bodyPr/>
        <a:lstStyle/>
        <a:p>
          <a:pPr>
            <a:defRPr sz="845" b="0" i="0" u="none" strike="noStrike" baseline="0">
              <a:solidFill>
                <a:srgbClr val="000000"/>
              </a:solidFill>
              <a:latin typeface="Calibri"/>
              <a:ea typeface="Calibri"/>
              <a:cs typeface="Calibri"/>
            </a:defRPr>
          </a:pPr>
          <a:endParaRPr lang="en-US"/>
        </a:p>
      </c:txPr>
    </c:legend>
    <c:plotVisOnly val="0"/>
    <c:dispBlanksAs val="gap"/>
    <c:showDLblsOverMax val="0"/>
  </c:chart>
  <c:spPr>
    <a:solidFill>
      <a:srgbClr val="FFFFFF"/>
    </a:solid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000000000000011" r="0.75000000000000011"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5"/>
    </mc:Choice>
    <mc:Fallback>
      <c:style val="35"/>
    </mc:Fallback>
  </mc:AlternateContent>
  <c:chart>
    <c:autoTitleDeleted val="1"/>
    <c:plotArea>
      <c:layout>
        <c:manualLayout>
          <c:layoutTarget val="inner"/>
          <c:xMode val="edge"/>
          <c:yMode val="edge"/>
          <c:x val="0.13302767191494896"/>
          <c:y val="0.14859496029022504"/>
          <c:w val="0.830276159193305"/>
          <c:h val="0.7148622413962149"/>
        </c:manualLayout>
      </c:layout>
      <c:barChart>
        <c:barDir val="col"/>
        <c:grouping val="clustered"/>
        <c:varyColors val="0"/>
        <c:ser>
          <c:idx val="0"/>
          <c:order val="0"/>
          <c:tx>
            <c:strRef>
              <c:f>'Family Budget'!$A$12</c:f>
              <c:strCache>
                <c:ptCount val="1"/>
                <c:pt idx="0">
                  <c:v>Savings Balance</c:v>
                </c:pt>
              </c:strCache>
            </c:strRef>
          </c:tx>
          <c:spPr>
            <a:solidFill>
              <a:srgbClr val="B9CDE5"/>
            </a:solidFill>
            <a:ln w="3175">
              <a:solidFill>
                <a:srgbClr val="333399"/>
              </a:solidFill>
              <a:prstDash val="solid"/>
            </a:ln>
          </c:spPr>
          <c:invertIfNegative val="0"/>
          <c:cat>
            <c:strRef>
              <c:f>'Family Budget'!$B$6:$M$6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'Family Budget'!$B$12:$M$12</c:f>
              <c:numCache>
                <c:formatCode>#,##0_);[Red]\(#,##0\)</c:formatCode>
                <c:ptCount val="12"/>
                <c:pt idx="0">
                  <c:v>950</c:v>
                </c:pt>
                <c:pt idx="1">
                  <c:v>1100</c:v>
                </c:pt>
                <c:pt idx="2">
                  <c:v>1250</c:v>
                </c:pt>
                <c:pt idx="3">
                  <c:v>1400</c:v>
                </c:pt>
                <c:pt idx="4">
                  <c:v>1550</c:v>
                </c:pt>
                <c:pt idx="5">
                  <c:v>1950</c:v>
                </c:pt>
                <c:pt idx="6">
                  <c:v>2100</c:v>
                </c:pt>
                <c:pt idx="7">
                  <c:v>2250</c:v>
                </c:pt>
                <c:pt idx="8">
                  <c:v>2400</c:v>
                </c:pt>
                <c:pt idx="9">
                  <c:v>2800</c:v>
                </c:pt>
                <c:pt idx="10">
                  <c:v>2950</c:v>
                </c:pt>
                <c:pt idx="11">
                  <c:v>3350</c:v>
                </c:pt>
              </c:numCache>
            </c:numRef>
          </c:val>
          <c:extLst>
            <c:ext xmlns:c16="http://schemas.microsoft.com/office/drawing/2014/chart" uri="{C3380CC4-5D6E-409C-BE32-E72D297353CC}">
              <c16:uniqueId val="{00000000-2B70-43AC-8B31-AED0C38DEC99}"/>
            </c:ext>
          </c:extLst>
        </c:ser>
        <c:dLbls>
          <c:showLegendKey val="0"/>
          <c:showVal val="0"/>
          <c:showCatName val="0"/>
          <c:showSerName val="0"/>
          <c:showPercent val="0"/>
          <c:showBubbleSize val="0"/>
        </c:dLbls>
        <c:gapWidth val="70"/>
        <c:axId val="41684736"/>
        <c:axId val="1"/>
      </c:barChart>
      <c:catAx>
        <c:axId val="41684736"/>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
        <c:crossesAt val="0"/>
        <c:auto val="1"/>
        <c:lblAlgn val="ctr"/>
        <c:lblOffset val="100"/>
        <c:tickLblSkip val="1"/>
        <c:tickMarkSkip val="1"/>
        <c:noMultiLvlLbl val="0"/>
      </c:catAx>
      <c:valAx>
        <c:axId val="1"/>
        <c:scaling>
          <c:orientation val="minMax"/>
        </c:scaling>
        <c:delete val="0"/>
        <c:axPos val="l"/>
        <c:numFmt formatCode="#,##0_);[Red]\(#,##0\)"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41684736"/>
        <c:crosses val="autoZero"/>
        <c:crossBetween val="between"/>
      </c:valAx>
      <c:spPr>
        <a:noFill/>
        <a:ln w="25400">
          <a:noFill/>
        </a:ln>
      </c:spPr>
    </c:plotArea>
    <c:legend>
      <c:legendPos val="r"/>
      <c:layout>
        <c:manualLayout>
          <c:xMode val="edge"/>
          <c:yMode val="edge"/>
          <c:x val="0.29876521228853681"/>
          <c:y val="2.3697429644639802E-2"/>
          <c:w val="0.4502225768514756"/>
          <c:h val="0.10426869043641512"/>
        </c:manualLayout>
      </c:layout>
      <c:overlay val="0"/>
      <c:spPr>
        <a:noFill/>
        <a:ln w="25400">
          <a:noFill/>
        </a:ln>
      </c:spPr>
      <c:txPr>
        <a:bodyPr/>
        <a:lstStyle/>
        <a:p>
          <a:pPr>
            <a:defRPr sz="845" b="0" i="0" u="none" strike="noStrike" baseline="0">
              <a:solidFill>
                <a:srgbClr val="000000"/>
              </a:solidFill>
              <a:latin typeface="Calibri"/>
              <a:ea typeface="Calibri"/>
              <a:cs typeface="Calibri"/>
            </a:defRPr>
          </a:pPr>
          <a:endParaRPr lang="en-US"/>
        </a:p>
      </c:txPr>
    </c:legend>
    <c:plotVisOnly val="0"/>
    <c:dispBlanksAs val="gap"/>
    <c:showDLblsOverMax val="0"/>
  </c:chart>
  <c:spPr>
    <a:solidFill>
      <a:srgbClr val="FFFFFF"/>
    </a:solid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000000000000011" r="0.75000000000000011" t="1" header="0.5" footer="0.5"/>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487603305785102"/>
          <c:y val="9.5238279774072634E-2"/>
          <c:w val="0.76859504132231404"/>
          <c:h val="0.61111229521696586"/>
        </c:manualLayout>
      </c:layout>
      <c:barChart>
        <c:barDir val="col"/>
        <c:grouping val="clustered"/>
        <c:varyColors val="0"/>
        <c:ser>
          <c:idx val="0"/>
          <c:order val="0"/>
          <c:tx>
            <c:strRef>
              <c:f>CreditCardPayoff!$G$5</c:f>
              <c:strCache>
                <c:ptCount val="1"/>
                <c:pt idx="0">
                  <c:v>Interest</c:v>
                </c:pt>
              </c:strCache>
            </c:strRef>
          </c:tx>
          <c:spPr>
            <a:solidFill>
              <a:srgbClr val="FAC8D7"/>
            </a:solidFill>
            <a:ln w="12700">
              <a:solidFill>
                <a:srgbClr val="800000"/>
              </a:solidFill>
              <a:prstDash val="solid"/>
            </a:ln>
          </c:spPr>
          <c:invertIfNegative val="0"/>
          <c:dLbls>
            <c:numFmt formatCode="#,##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CreditCardPayoff!$E$6:$E$13</c:f>
              <c:numCache>
                <c:formatCode>General</c:formatCode>
                <c:ptCount val="8"/>
                <c:pt idx="0">
                  <c:v>12</c:v>
                </c:pt>
                <c:pt idx="1">
                  <c:v>18</c:v>
                </c:pt>
                <c:pt idx="2">
                  <c:v>24</c:v>
                </c:pt>
                <c:pt idx="3">
                  <c:v>30</c:v>
                </c:pt>
                <c:pt idx="4">
                  <c:v>36</c:v>
                </c:pt>
                <c:pt idx="5">
                  <c:v>42</c:v>
                </c:pt>
                <c:pt idx="6">
                  <c:v>54</c:v>
                </c:pt>
                <c:pt idx="7">
                  <c:v>60</c:v>
                </c:pt>
              </c:numCache>
            </c:numRef>
          </c:cat>
          <c:val>
            <c:numRef>
              <c:f>CreditCardPayoff!$G$6:$G$13</c:f>
              <c:numCache>
                <c:formatCode>0.00</c:formatCode>
                <c:ptCount val="8"/>
                <c:pt idx="0">
                  <c:v>191.60476588828351</c:v>
                </c:pt>
                <c:pt idx="1">
                  <c:v>281.64876318697134</c:v>
                </c:pt>
                <c:pt idx="2">
                  <c:v>372.70949237744935</c:v>
                </c:pt>
                <c:pt idx="3">
                  <c:v>464.78608733640704</c:v>
                </c:pt>
                <c:pt idx="4">
                  <c:v>557.87743576694993</c:v>
                </c:pt>
                <c:pt idx="5">
                  <c:v>651.98218016326973</c:v>
                </c:pt>
                <c:pt idx="6">
                  <c:v>843.22520804842134</c:v>
                </c:pt>
                <c:pt idx="7">
                  <c:v>940.35956210486074</c:v>
                </c:pt>
              </c:numCache>
            </c:numRef>
          </c:val>
          <c:extLst>
            <c:ext xmlns:c16="http://schemas.microsoft.com/office/drawing/2014/chart" uri="{C3380CC4-5D6E-409C-BE32-E72D297353CC}">
              <c16:uniqueId val="{00000000-F254-4AA2-B572-F84255828B32}"/>
            </c:ext>
          </c:extLst>
        </c:ser>
        <c:dLbls>
          <c:showLegendKey val="0"/>
          <c:showVal val="0"/>
          <c:showCatName val="0"/>
          <c:showSerName val="0"/>
          <c:showPercent val="0"/>
          <c:showBubbleSize val="0"/>
        </c:dLbls>
        <c:gapWidth val="50"/>
        <c:axId val="41689936"/>
        <c:axId val="1"/>
      </c:barChart>
      <c:catAx>
        <c:axId val="41689936"/>
        <c:scaling>
          <c:orientation val="minMax"/>
        </c:scaling>
        <c:delete val="0"/>
        <c:axPos val="b"/>
        <c:title>
          <c:tx>
            <c:rich>
              <a:bodyPr/>
              <a:lstStyle/>
              <a:p>
                <a:pPr>
                  <a:defRPr sz="975" b="1" i="0" u="none" strike="noStrike" baseline="0">
                    <a:solidFill>
                      <a:srgbClr val="000000"/>
                    </a:solidFill>
                    <a:latin typeface="Arial"/>
                    <a:ea typeface="Arial"/>
                    <a:cs typeface="Arial"/>
                  </a:defRPr>
                </a:pPr>
                <a:r>
                  <a:rPr lang="en-US"/>
                  <a:t>Months to Payoff</a:t>
                </a:r>
              </a:p>
            </c:rich>
          </c:tx>
          <c:layout>
            <c:manualLayout>
              <c:xMode val="edge"/>
              <c:yMode val="edge"/>
              <c:x val="0.33471074380165289"/>
              <c:y val="0.8492085156022164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825" b="1" i="0" u="none" strike="noStrike" baseline="0">
                    <a:solidFill>
                      <a:srgbClr val="000000"/>
                    </a:solidFill>
                    <a:latin typeface="Arial"/>
                    <a:ea typeface="Arial"/>
                    <a:cs typeface="Arial"/>
                  </a:defRPr>
                </a:pPr>
                <a:r>
                  <a:rPr lang="en-US"/>
                  <a:t>Total Interest</a:t>
                </a:r>
              </a:p>
            </c:rich>
          </c:tx>
          <c:layout>
            <c:manualLayout>
              <c:xMode val="edge"/>
              <c:yMode val="edge"/>
              <c:x val="2.4793388429752067E-2"/>
              <c:y val="0.18254009915427238"/>
            </c:manualLayout>
          </c:layout>
          <c:overlay val="0"/>
          <c:spPr>
            <a:noFill/>
            <a:ln w="25400">
              <a:noFill/>
            </a:ln>
          </c:spPr>
        </c:title>
        <c:numFmt formatCode="General"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41689936"/>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6611570247934"/>
          <c:y val="8.3333025076108722E-2"/>
          <c:w val="0.77685950413223093"/>
          <c:h val="0.66666420060887033"/>
        </c:manualLayout>
      </c:layout>
      <c:barChart>
        <c:barDir val="col"/>
        <c:grouping val="clustered"/>
        <c:varyColors val="0"/>
        <c:ser>
          <c:idx val="0"/>
          <c:order val="0"/>
          <c:tx>
            <c:strRef>
              <c:f>CreditCardPayoff!$F$5</c:f>
              <c:strCache>
                <c:ptCount val="1"/>
                <c:pt idx="0">
                  <c:v>Payment</c:v>
                </c:pt>
              </c:strCache>
            </c:strRef>
          </c:tx>
          <c:spPr>
            <a:solidFill>
              <a:srgbClr val="C9DAFB"/>
            </a:solidFill>
            <a:ln w="12700">
              <a:solidFill>
                <a:srgbClr val="0066CC"/>
              </a:solidFill>
              <a:prstDash val="solid"/>
            </a:ln>
          </c:spPr>
          <c:invertIfNegative val="0"/>
          <c:dLbls>
            <c:numFmt formatCode="#,##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CreditCardPayoff!$E$6:$E$13</c:f>
              <c:numCache>
                <c:formatCode>General</c:formatCode>
                <c:ptCount val="8"/>
                <c:pt idx="0">
                  <c:v>12</c:v>
                </c:pt>
                <c:pt idx="1">
                  <c:v>18</c:v>
                </c:pt>
                <c:pt idx="2">
                  <c:v>24</c:v>
                </c:pt>
                <c:pt idx="3">
                  <c:v>30</c:v>
                </c:pt>
                <c:pt idx="4">
                  <c:v>36</c:v>
                </c:pt>
                <c:pt idx="5">
                  <c:v>42</c:v>
                </c:pt>
                <c:pt idx="6">
                  <c:v>54</c:v>
                </c:pt>
                <c:pt idx="7">
                  <c:v>60</c:v>
                </c:pt>
              </c:numCache>
            </c:numRef>
          </c:cat>
          <c:val>
            <c:numRef>
              <c:f>CreditCardPayoff!$F$6:$F$13</c:f>
              <c:numCache>
                <c:formatCode>0.00</c:formatCode>
                <c:ptCount val="8"/>
                <c:pt idx="0">
                  <c:v>432.63373049069025</c:v>
                </c:pt>
                <c:pt idx="1">
                  <c:v>293.42493128816506</c:v>
                </c:pt>
                <c:pt idx="2">
                  <c:v>223.86289551572708</c:v>
                </c:pt>
                <c:pt idx="3">
                  <c:v>182.1595362445469</c:v>
                </c:pt>
                <c:pt idx="4">
                  <c:v>154.38548432685971</c:v>
                </c:pt>
                <c:pt idx="5">
                  <c:v>134.57100428960166</c:v>
                </c:pt>
                <c:pt idx="6">
                  <c:v>108.20787422311892</c:v>
                </c:pt>
                <c:pt idx="7">
                  <c:v>99.005992701747672</c:v>
                </c:pt>
              </c:numCache>
            </c:numRef>
          </c:val>
          <c:extLst>
            <c:ext xmlns:c16="http://schemas.microsoft.com/office/drawing/2014/chart" uri="{C3380CC4-5D6E-409C-BE32-E72D297353CC}">
              <c16:uniqueId val="{00000000-3CBB-4D5E-8AF2-ACFD0198215E}"/>
            </c:ext>
          </c:extLst>
        </c:ser>
        <c:dLbls>
          <c:showLegendKey val="0"/>
          <c:showVal val="0"/>
          <c:showCatName val="0"/>
          <c:showSerName val="0"/>
          <c:showPercent val="0"/>
          <c:showBubbleSize val="0"/>
        </c:dLbls>
        <c:gapWidth val="50"/>
        <c:axId val="41689136"/>
        <c:axId val="1"/>
      </c:barChart>
      <c:catAx>
        <c:axId val="41689136"/>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Months to Payoff</a:t>
                </a:r>
              </a:p>
            </c:rich>
          </c:tx>
          <c:layout>
            <c:manualLayout>
              <c:xMode val="edge"/>
              <c:yMode val="edge"/>
              <c:x val="0.37603305785123969"/>
              <c:y val="0.8560574077176522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800" b="1" i="0" u="none" strike="noStrike" baseline="0">
                    <a:solidFill>
                      <a:srgbClr val="000000"/>
                    </a:solidFill>
                    <a:latin typeface="Arial"/>
                    <a:ea typeface="Arial"/>
                    <a:cs typeface="Arial"/>
                  </a:defRPr>
                </a:pPr>
                <a:r>
                  <a:rPr lang="en-US"/>
                  <a:t>Monthly Payment</a:t>
                </a:r>
              </a:p>
            </c:rich>
          </c:tx>
          <c:layout>
            <c:manualLayout>
              <c:xMode val="edge"/>
              <c:yMode val="edge"/>
              <c:x val="2.4793388429752067E-2"/>
              <c:y val="0.15909029988272741"/>
            </c:manualLayout>
          </c:layout>
          <c:overlay val="0"/>
          <c:spPr>
            <a:noFill/>
            <a:ln w="25400">
              <a:noFill/>
            </a:ln>
          </c:spPr>
        </c:title>
        <c:numFmt formatCode="\$#,##0_);[Red]\(\$#,##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1689136"/>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180975</xdr:colOff>
      <xdr:row>12</xdr:row>
      <xdr:rowOff>57150</xdr:rowOff>
    </xdr:from>
    <xdr:to>
      <xdr:col>6</xdr:col>
      <xdr:colOff>171450</xdr:colOff>
      <xdr:row>24</xdr:row>
      <xdr:rowOff>123825</xdr:rowOff>
    </xdr:to>
    <xdr:graphicFrame macro="">
      <xdr:nvGraphicFramePr>
        <xdr:cNvPr id="4127" name="Chart 10">
          <a:extLst>
            <a:ext uri="{FF2B5EF4-FFF2-40B4-BE49-F238E27FC236}">
              <a16:creationId xmlns:a16="http://schemas.microsoft.com/office/drawing/2014/main" id="{4746DBDF-9E77-4402-9EB8-86190B511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352425</xdr:colOff>
      <xdr:row>12</xdr:row>
      <xdr:rowOff>57150</xdr:rowOff>
    </xdr:from>
    <xdr:to>
      <xdr:col>14</xdr:col>
      <xdr:colOff>409575</xdr:colOff>
      <xdr:row>24</xdr:row>
      <xdr:rowOff>123825</xdr:rowOff>
    </xdr:to>
    <xdr:graphicFrame macro="">
      <xdr:nvGraphicFramePr>
        <xdr:cNvPr id="4128" name="Chart 11">
          <a:extLst>
            <a:ext uri="{FF2B5EF4-FFF2-40B4-BE49-F238E27FC236}">
              <a16:creationId xmlns:a16="http://schemas.microsoft.com/office/drawing/2014/main" id="{DF311455-7C50-405D-9893-8A3DC721DE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95250</xdr:colOff>
      <xdr:row>13</xdr:row>
      <xdr:rowOff>133350</xdr:rowOff>
    </xdr:from>
    <xdr:to>
      <xdr:col>7</xdr:col>
      <xdr:colOff>523875</xdr:colOff>
      <xdr:row>22</xdr:row>
      <xdr:rowOff>171450</xdr:rowOff>
    </xdr:to>
    <xdr:graphicFrame macro="">
      <xdr:nvGraphicFramePr>
        <xdr:cNvPr id="7190" name="Chart 28">
          <a:extLst>
            <a:ext uri="{FF2B5EF4-FFF2-40B4-BE49-F238E27FC236}">
              <a16:creationId xmlns:a16="http://schemas.microsoft.com/office/drawing/2014/main" id="{F5A1F9A0-864F-442D-8ADA-428EA09CAC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114300</xdr:colOff>
      <xdr:row>3</xdr:row>
      <xdr:rowOff>171450</xdr:rowOff>
    </xdr:from>
    <xdr:to>
      <xdr:col>7</xdr:col>
      <xdr:colOff>533400</xdr:colOff>
      <xdr:row>13</xdr:row>
      <xdr:rowOff>47625</xdr:rowOff>
    </xdr:to>
    <xdr:graphicFrame macro="">
      <xdr:nvGraphicFramePr>
        <xdr:cNvPr id="7191" name="Chart 29">
          <a:extLst>
            <a:ext uri="{FF2B5EF4-FFF2-40B4-BE49-F238E27FC236}">
              <a16:creationId xmlns:a16="http://schemas.microsoft.com/office/drawing/2014/main" id="{6E0FA5C6-5A43-40EC-A8D4-BB5F709435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file:///C:/Users/scottbrown/Documents/STERLING%20MEDICAL/A%20-%20STERLING%20OneDrive/A-SCOTT%20BROWN/FINANCIAL%20PLANNING/Financial%20Calculators%20by%20Vertex42.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R165"/>
  <sheetViews>
    <sheetView tabSelected="1" topLeftCell="B1" zoomScale="150" zoomScaleNormal="150" workbookViewId="0">
      <pane ySplit="4" topLeftCell="A5" activePane="bottomLeft" state="frozen"/>
      <selection pane="bottomLeft" activeCell="B2" sqref="B2:Q2"/>
    </sheetView>
  </sheetViews>
  <sheetFormatPr baseColWidth="10" defaultColWidth="9.1640625" defaultRowHeight="17" customHeight="1" outlineLevelRow="2"/>
  <cols>
    <col min="1" max="2" width="3.1640625" customWidth="1"/>
    <col min="3" max="3" width="23.33203125" customWidth="1"/>
    <col min="4" max="4" width="7.33203125" style="18" customWidth="1"/>
    <col min="5" max="5" width="9" style="8" customWidth="1"/>
    <col min="6" max="6" width="9" style="9" customWidth="1"/>
    <col min="7" max="7" width="9" style="10" customWidth="1"/>
    <col min="8" max="8" width="9" style="11" customWidth="1"/>
    <col min="9" max="9" width="9" style="12" customWidth="1"/>
    <col min="10" max="10" width="9" style="13" customWidth="1"/>
    <col min="11" max="11" width="9" style="8" customWidth="1"/>
    <col min="12" max="12" width="9" style="9" customWidth="1"/>
    <col min="13" max="13" width="9" style="10" customWidth="1"/>
    <col min="14" max="14" width="9" style="11" customWidth="1"/>
    <col min="15" max="15" width="9" style="12" customWidth="1"/>
    <col min="16" max="16" width="9" style="13" customWidth="1"/>
    <col min="17" max="17" width="9.83203125" style="14" customWidth="1"/>
    <col min="18" max="256" width="11.5" customWidth="1"/>
  </cols>
  <sheetData>
    <row r="1" spans="1:17" ht="17" customHeight="1">
      <c r="A1" s="35"/>
      <c r="B1" s="194" t="s">
        <v>184</v>
      </c>
      <c r="C1" s="194"/>
      <c r="D1" s="194"/>
      <c r="E1" s="194"/>
      <c r="F1" s="194"/>
      <c r="G1" s="194"/>
      <c r="H1" s="194"/>
      <c r="I1" s="194"/>
      <c r="J1" s="194"/>
      <c r="K1" s="194"/>
      <c r="L1" s="194"/>
      <c r="M1" s="194"/>
      <c r="N1" s="194"/>
      <c r="O1" s="194"/>
      <c r="P1" s="194"/>
      <c r="Q1" s="194"/>
    </row>
    <row r="2" spans="1:17" ht="17" customHeight="1">
      <c r="A2" s="35"/>
      <c r="B2" s="195"/>
      <c r="C2" s="195"/>
      <c r="D2" s="195"/>
      <c r="E2" s="195"/>
      <c r="F2" s="195"/>
      <c r="G2" s="195"/>
      <c r="H2" s="195"/>
      <c r="I2" s="195"/>
      <c r="J2" s="195"/>
      <c r="K2" s="195"/>
      <c r="L2" s="195"/>
      <c r="M2" s="195"/>
      <c r="N2" s="195"/>
      <c r="O2" s="195"/>
      <c r="P2" s="195"/>
      <c r="Q2" s="195"/>
    </row>
    <row r="3" spans="1:17" ht="17" customHeight="1">
      <c r="A3" s="36"/>
      <c r="B3" s="36"/>
      <c r="C3" s="36"/>
    </row>
    <row r="4" spans="1:17" ht="17" customHeight="1" thickBot="1">
      <c r="A4" s="36"/>
      <c r="B4" s="36"/>
      <c r="C4" s="36"/>
      <c r="E4" s="3" t="s">
        <v>72</v>
      </c>
      <c r="F4" s="3" t="s">
        <v>73</v>
      </c>
      <c r="G4" s="3" t="s">
        <v>74</v>
      </c>
      <c r="H4" s="3" t="s">
        <v>75</v>
      </c>
      <c r="I4" s="3" t="s">
        <v>76</v>
      </c>
      <c r="J4" s="3" t="s">
        <v>77</v>
      </c>
      <c r="K4" s="3" t="s">
        <v>78</v>
      </c>
      <c r="L4" s="3" t="s">
        <v>79</v>
      </c>
      <c r="M4" s="3" t="s">
        <v>80</v>
      </c>
      <c r="N4" s="3" t="s">
        <v>81</v>
      </c>
      <c r="O4" s="3" t="s">
        <v>82</v>
      </c>
      <c r="P4" s="3" t="s">
        <v>83</v>
      </c>
      <c r="Q4" s="6" t="s">
        <v>1</v>
      </c>
    </row>
    <row r="5" spans="1:17" ht="17" customHeight="1">
      <c r="E5" s="37"/>
      <c r="F5" s="38"/>
      <c r="G5" s="39"/>
      <c r="H5" s="40"/>
      <c r="I5" s="41"/>
      <c r="J5" s="42"/>
      <c r="K5" s="37"/>
      <c r="L5" s="38"/>
      <c r="M5" s="39"/>
      <c r="N5" s="40"/>
      <c r="O5" s="41"/>
      <c r="P5" s="42"/>
      <c r="Q5" s="21"/>
    </row>
    <row r="6" spans="1:17" ht="17" customHeight="1">
      <c r="A6" s="43" t="s">
        <v>0</v>
      </c>
      <c r="E6" s="37"/>
      <c r="F6" s="38"/>
      <c r="G6" s="39"/>
      <c r="H6" s="40"/>
      <c r="I6" s="41"/>
      <c r="J6" s="42"/>
      <c r="K6" s="37"/>
      <c r="L6" s="38"/>
      <c r="M6" s="39"/>
      <c r="N6" s="40"/>
      <c r="O6" s="41"/>
      <c r="P6" s="42"/>
      <c r="Q6" s="21"/>
    </row>
    <row r="7" spans="1:17" ht="17" customHeight="1">
      <c r="A7" s="43"/>
      <c r="E7" s="37"/>
      <c r="F7" s="38"/>
      <c r="G7" s="39"/>
      <c r="H7" s="40"/>
      <c r="I7" s="41"/>
      <c r="J7" s="42"/>
      <c r="K7" s="37"/>
      <c r="L7" s="38"/>
      <c r="M7" s="39"/>
      <c r="N7" s="40"/>
      <c r="O7" s="41"/>
      <c r="P7" s="42"/>
      <c r="Q7" s="21"/>
    </row>
    <row r="8" spans="1:17" ht="17" customHeight="1">
      <c r="A8" s="43"/>
      <c r="B8" s="44" t="s">
        <v>185</v>
      </c>
      <c r="C8" s="45"/>
      <c r="E8" s="29">
        <v>1000</v>
      </c>
      <c r="F8" s="29">
        <v>0</v>
      </c>
      <c r="G8" s="29">
        <v>0</v>
      </c>
      <c r="H8" s="29">
        <v>0</v>
      </c>
      <c r="I8" s="29">
        <v>0</v>
      </c>
      <c r="J8" s="29">
        <v>0</v>
      </c>
      <c r="K8" s="29">
        <v>0</v>
      </c>
      <c r="L8" s="29">
        <v>0</v>
      </c>
      <c r="M8" s="29">
        <v>0</v>
      </c>
      <c r="N8" s="29">
        <v>0</v>
      </c>
      <c r="O8" s="29">
        <v>0</v>
      </c>
      <c r="P8" s="29">
        <v>0</v>
      </c>
      <c r="Q8" s="22">
        <f>SUM(E8:P8)</f>
        <v>1000</v>
      </c>
    </row>
    <row r="9" spans="1:17" s="2" customFormat="1" ht="17" hidden="1" customHeight="1" outlineLevel="1">
      <c r="B9" s="44" t="s">
        <v>186</v>
      </c>
      <c r="C9" s="45"/>
      <c r="D9" s="18"/>
      <c r="E9" s="46">
        <v>1500</v>
      </c>
      <c r="F9" s="46">
        <v>0</v>
      </c>
      <c r="G9" s="46">
        <v>0</v>
      </c>
      <c r="H9" s="46">
        <v>0</v>
      </c>
      <c r="I9" s="46">
        <v>0</v>
      </c>
      <c r="J9" s="46">
        <v>0</v>
      </c>
      <c r="K9" s="46">
        <v>0</v>
      </c>
      <c r="L9" s="46">
        <v>0</v>
      </c>
      <c r="M9" s="46">
        <v>0</v>
      </c>
      <c r="N9" s="46">
        <v>0</v>
      </c>
      <c r="O9" s="46">
        <v>0</v>
      </c>
      <c r="P9" s="46">
        <v>0</v>
      </c>
      <c r="Q9" s="23">
        <f t="shared" ref="Q9:Q15" si="0">SUM(E9:P9)</f>
        <v>1500</v>
      </c>
    </row>
    <row r="10" spans="1:17" s="2" customFormat="1" ht="17" hidden="1" customHeight="1" outlineLevel="1">
      <c r="B10" s="44"/>
      <c r="C10" s="19" t="s">
        <v>187</v>
      </c>
      <c r="D10" s="18"/>
      <c r="E10" s="29">
        <f>SUM(E8:E9)</f>
        <v>2500</v>
      </c>
      <c r="F10" s="29">
        <f t="shared" ref="F10:Q10" si="1">SUM(F8:F9)</f>
        <v>0</v>
      </c>
      <c r="G10" s="29">
        <f t="shared" si="1"/>
        <v>0</v>
      </c>
      <c r="H10" s="29">
        <f t="shared" si="1"/>
        <v>0</v>
      </c>
      <c r="I10" s="29">
        <f t="shared" si="1"/>
        <v>0</v>
      </c>
      <c r="J10" s="29">
        <f t="shared" si="1"/>
        <v>0</v>
      </c>
      <c r="K10" s="29">
        <f t="shared" si="1"/>
        <v>0</v>
      </c>
      <c r="L10" s="29">
        <f t="shared" si="1"/>
        <v>0</v>
      </c>
      <c r="M10" s="29">
        <f t="shared" si="1"/>
        <v>0</v>
      </c>
      <c r="N10" s="29">
        <f t="shared" si="1"/>
        <v>0</v>
      </c>
      <c r="O10" s="29">
        <f t="shared" si="1"/>
        <v>0</v>
      </c>
      <c r="P10" s="29">
        <f t="shared" si="1"/>
        <v>0</v>
      </c>
      <c r="Q10" s="29">
        <f t="shared" si="1"/>
        <v>2500</v>
      </c>
    </row>
    <row r="11" spans="1:17" s="2" customFormat="1" ht="17" hidden="1" customHeight="1" outlineLevel="2">
      <c r="C11" s="19" t="s">
        <v>164</v>
      </c>
      <c r="D11" s="17">
        <v>0.28000000000000003</v>
      </c>
      <c r="E11" s="29">
        <f t="shared" ref="E11:E17" si="2">E$9*$D11</f>
        <v>420.00000000000006</v>
      </c>
      <c r="F11" s="29">
        <f t="shared" ref="F11:P11" si="3">F$9*$D11</f>
        <v>0</v>
      </c>
      <c r="G11" s="29">
        <f t="shared" si="3"/>
        <v>0</v>
      </c>
      <c r="H11" s="29">
        <f t="shared" si="3"/>
        <v>0</v>
      </c>
      <c r="I11" s="29">
        <f t="shared" si="3"/>
        <v>0</v>
      </c>
      <c r="J11" s="29">
        <f t="shared" si="3"/>
        <v>0</v>
      </c>
      <c r="K11" s="29">
        <f t="shared" si="3"/>
        <v>0</v>
      </c>
      <c r="L11" s="29">
        <f t="shared" si="3"/>
        <v>0</v>
      </c>
      <c r="M11" s="29">
        <f t="shared" si="3"/>
        <v>0</v>
      </c>
      <c r="N11" s="29">
        <f t="shared" si="3"/>
        <v>0</v>
      </c>
      <c r="O11" s="29">
        <f t="shared" si="3"/>
        <v>0</v>
      </c>
      <c r="P11" s="29">
        <f t="shared" si="3"/>
        <v>0</v>
      </c>
      <c r="Q11" s="22">
        <f t="shared" si="0"/>
        <v>420.00000000000006</v>
      </c>
    </row>
    <row r="12" spans="1:17" s="2" customFormat="1" ht="17" hidden="1" customHeight="1" outlineLevel="2">
      <c r="C12" s="19" t="s">
        <v>165</v>
      </c>
      <c r="D12" s="17">
        <v>0.05</v>
      </c>
      <c r="E12" s="29">
        <f t="shared" si="2"/>
        <v>75</v>
      </c>
      <c r="F12" s="29">
        <f t="shared" ref="F12:P17" si="4">F$9*$D12</f>
        <v>0</v>
      </c>
      <c r="G12" s="29">
        <f t="shared" si="4"/>
        <v>0</v>
      </c>
      <c r="H12" s="29">
        <f t="shared" si="4"/>
        <v>0</v>
      </c>
      <c r="I12" s="29">
        <f t="shared" si="4"/>
        <v>0</v>
      </c>
      <c r="J12" s="29">
        <f t="shared" si="4"/>
        <v>0</v>
      </c>
      <c r="K12" s="29">
        <f t="shared" si="4"/>
        <v>0</v>
      </c>
      <c r="L12" s="29">
        <f t="shared" si="4"/>
        <v>0</v>
      </c>
      <c r="M12" s="29">
        <f t="shared" si="4"/>
        <v>0</v>
      </c>
      <c r="N12" s="29">
        <f t="shared" si="4"/>
        <v>0</v>
      </c>
      <c r="O12" s="29">
        <f t="shared" si="4"/>
        <v>0</v>
      </c>
      <c r="P12" s="29">
        <f t="shared" si="4"/>
        <v>0</v>
      </c>
      <c r="Q12" s="22">
        <f t="shared" si="0"/>
        <v>75</v>
      </c>
    </row>
    <row r="13" spans="1:17" s="2" customFormat="1" ht="17" hidden="1" customHeight="1" outlineLevel="2">
      <c r="C13" s="19" t="s">
        <v>166</v>
      </c>
      <c r="D13" s="17"/>
      <c r="E13" s="29">
        <f t="shared" si="2"/>
        <v>0</v>
      </c>
      <c r="F13" s="29">
        <f t="shared" si="4"/>
        <v>0</v>
      </c>
      <c r="G13" s="29">
        <f t="shared" si="4"/>
        <v>0</v>
      </c>
      <c r="H13" s="29">
        <f t="shared" si="4"/>
        <v>0</v>
      </c>
      <c r="I13" s="29">
        <f t="shared" si="4"/>
        <v>0</v>
      </c>
      <c r="J13" s="29">
        <f t="shared" si="4"/>
        <v>0</v>
      </c>
      <c r="K13" s="29">
        <f t="shared" si="4"/>
        <v>0</v>
      </c>
      <c r="L13" s="29">
        <f t="shared" si="4"/>
        <v>0</v>
      </c>
      <c r="M13" s="29">
        <f t="shared" si="4"/>
        <v>0</v>
      </c>
      <c r="N13" s="29">
        <f t="shared" si="4"/>
        <v>0</v>
      </c>
      <c r="O13" s="29">
        <f t="shared" si="4"/>
        <v>0</v>
      </c>
      <c r="P13" s="29">
        <f t="shared" si="4"/>
        <v>0</v>
      </c>
      <c r="Q13" s="22">
        <f t="shared" si="0"/>
        <v>0</v>
      </c>
    </row>
    <row r="14" spans="1:17" s="2" customFormat="1" ht="17" hidden="1" customHeight="1" outlineLevel="2">
      <c r="C14" s="20" t="s">
        <v>169</v>
      </c>
      <c r="D14" s="32">
        <v>6.2E-2</v>
      </c>
      <c r="E14" s="29">
        <f t="shared" si="2"/>
        <v>93</v>
      </c>
      <c r="F14" s="29">
        <f t="shared" si="4"/>
        <v>0</v>
      </c>
      <c r="G14" s="29">
        <f t="shared" si="4"/>
        <v>0</v>
      </c>
      <c r="H14" s="29">
        <f t="shared" si="4"/>
        <v>0</v>
      </c>
      <c r="I14" s="29">
        <f t="shared" si="4"/>
        <v>0</v>
      </c>
      <c r="J14" s="29">
        <f t="shared" si="4"/>
        <v>0</v>
      </c>
      <c r="K14" s="29">
        <f t="shared" si="4"/>
        <v>0</v>
      </c>
      <c r="L14" s="29">
        <f t="shared" si="4"/>
        <v>0</v>
      </c>
      <c r="M14" s="29">
        <f t="shared" si="4"/>
        <v>0</v>
      </c>
      <c r="N14" s="29">
        <f t="shared" si="4"/>
        <v>0</v>
      </c>
      <c r="O14" s="29">
        <f t="shared" si="4"/>
        <v>0</v>
      </c>
      <c r="P14" s="29">
        <f t="shared" si="4"/>
        <v>0</v>
      </c>
      <c r="Q14" s="22">
        <f t="shared" si="0"/>
        <v>93</v>
      </c>
    </row>
    <row r="15" spans="1:17" s="2" customFormat="1" ht="17" hidden="1" customHeight="1" outlineLevel="2">
      <c r="C15" s="20" t="s">
        <v>170</v>
      </c>
      <c r="D15" s="32">
        <v>1.4200000000000001E-2</v>
      </c>
      <c r="E15" s="29">
        <f t="shared" si="2"/>
        <v>21.3</v>
      </c>
      <c r="F15" s="29">
        <f t="shared" si="4"/>
        <v>0</v>
      </c>
      <c r="G15" s="29">
        <f t="shared" si="4"/>
        <v>0</v>
      </c>
      <c r="H15" s="29">
        <f t="shared" si="4"/>
        <v>0</v>
      </c>
      <c r="I15" s="29">
        <f t="shared" si="4"/>
        <v>0</v>
      </c>
      <c r="J15" s="29">
        <f t="shared" si="4"/>
        <v>0</v>
      </c>
      <c r="K15" s="29">
        <f t="shared" si="4"/>
        <v>0</v>
      </c>
      <c r="L15" s="29">
        <f t="shared" si="4"/>
        <v>0</v>
      </c>
      <c r="M15" s="29">
        <f t="shared" si="4"/>
        <v>0</v>
      </c>
      <c r="N15" s="29">
        <f t="shared" si="4"/>
        <v>0</v>
      </c>
      <c r="O15" s="29">
        <f t="shared" si="4"/>
        <v>0</v>
      </c>
      <c r="P15" s="29">
        <f t="shared" si="4"/>
        <v>0</v>
      </c>
      <c r="Q15" s="22">
        <f t="shared" si="0"/>
        <v>21.3</v>
      </c>
    </row>
    <row r="16" spans="1:17" s="2" customFormat="1" ht="17" hidden="1" customHeight="1" outlineLevel="2">
      <c r="C16" s="19" t="s">
        <v>167</v>
      </c>
      <c r="D16" s="17">
        <v>0.02</v>
      </c>
      <c r="E16" s="29">
        <f t="shared" si="2"/>
        <v>30</v>
      </c>
      <c r="F16" s="29">
        <f t="shared" si="4"/>
        <v>0</v>
      </c>
      <c r="G16" s="29">
        <f t="shared" si="4"/>
        <v>0</v>
      </c>
      <c r="H16" s="29">
        <f t="shared" si="4"/>
        <v>0</v>
      </c>
      <c r="I16" s="29">
        <f t="shared" si="4"/>
        <v>0</v>
      </c>
      <c r="J16" s="29">
        <f t="shared" si="4"/>
        <v>0</v>
      </c>
      <c r="K16" s="29">
        <f t="shared" si="4"/>
        <v>0</v>
      </c>
      <c r="L16" s="29">
        <f t="shared" si="4"/>
        <v>0</v>
      </c>
      <c r="M16" s="29">
        <f t="shared" si="4"/>
        <v>0</v>
      </c>
      <c r="N16" s="29">
        <f t="shared" si="4"/>
        <v>0</v>
      </c>
      <c r="O16" s="29">
        <f t="shared" si="4"/>
        <v>0</v>
      </c>
      <c r="P16" s="29">
        <f t="shared" si="4"/>
        <v>0</v>
      </c>
      <c r="Q16" s="22">
        <f>SUM(E16:P16)</f>
        <v>30</v>
      </c>
    </row>
    <row r="17" spans="1:17" s="2" customFormat="1" ht="17" hidden="1" customHeight="1" outlineLevel="2">
      <c r="C17" s="19" t="s">
        <v>168</v>
      </c>
      <c r="D17" s="17">
        <v>6.0000000000000001E-3</v>
      </c>
      <c r="E17" s="29">
        <f t="shared" si="2"/>
        <v>9</v>
      </c>
      <c r="F17" s="29">
        <f t="shared" si="4"/>
        <v>0</v>
      </c>
      <c r="G17" s="29">
        <f t="shared" si="4"/>
        <v>0</v>
      </c>
      <c r="H17" s="29">
        <f t="shared" si="4"/>
        <v>0</v>
      </c>
      <c r="I17" s="29">
        <f t="shared" si="4"/>
        <v>0</v>
      </c>
      <c r="J17" s="29">
        <f t="shared" si="4"/>
        <v>0</v>
      </c>
      <c r="K17" s="29">
        <f t="shared" si="4"/>
        <v>0</v>
      </c>
      <c r="L17" s="29">
        <f t="shared" si="4"/>
        <v>0</v>
      </c>
      <c r="M17" s="29">
        <f t="shared" si="4"/>
        <v>0</v>
      </c>
      <c r="N17" s="29">
        <f t="shared" si="4"/>
        <v>0</v>
      </c>
      <c r="O17" s="29">
        <f t="shared" si="4"/>
        <v>0</v>
      </c>
      <c r="P17" s="29">
        <f t="shared" si="4"/>
        <v>0</v>
      </c>
      <c r="Q17" s="22">
        <f>SUM(E17:P17)</f>
        <v>9</v>
      </c>
    </row>
    <row r="18" spans="1:17" ht="17" hidden="1" customHeight="1" outlineLevel="2">
      <c r="A18" s="2"/>
      <c r="D18" s="33">
        <f>SUM(D11:D17)</f>
        <v>0.43220000000000003</v>
      </c>
      <c r="E18" s="24"/>
      <c r="F18" s="24"/>
      <c r="G18" s="24"/>
      <c r="H18" s="24"/>
      <c r="I18" s="24"/>
      <c r="J18" s="24"/>
      <c r="K18" s="24"/>
      <c r="L18" s="24"/>
      <c r="M18" s="24"/>
      <c r="N18" s="24"/>
      <c r="O18" s="24"/>
      <c r="P18" s="24"/>
      <c r="Q18" s="22"/>
    </row>
    <row r="19" spans="1:17" ht="17" hidden="1" customHeight="1" outlineLevel="1">
      <c r="A19" s="43"/>
      <c r="E19" s="37"/>
      <c r="F19" s="38"/>
      <c r="G19" s="39"/>
      <c r="H19" s="40"/>
      <c r="I19" s="41"/>
      <c r="J19" s="42"/>
      <c r="K19" s="37"/>
      <c r="L19" s="38"/>
      <c r="M19" s="39"/>
      <c r="N19" s="40"/>
      <c r="O19" s="41"/>
      <c r="P19" s="42"/>
      <c r="Q19" s="21"/>
    </row>
    <row r="20" spans="1:17" s="2" customFormat="1" ht="17" hidden="1" customHeight="1" outlineLevel="1">
      <c r="B20" s="44" t="s">
        <v>171</v>
      </c>
      <c r="C20" s="45"/>
      <c r="D20" s="18"/>
      <c r="E20" s="29">
        <f>E10-SUM(E11:E17)</f>
        <v>1851.7</v>
      </c>
      <c r="F20" s="29">
        <f t="shared" ref="F20:P20" si="5">F10-SUM(F11:F17)</f>
        <v>0</v>
      </c>
      <c r="G20" s="29">
        <f t="shared" si="5"/>
        <v>0</v>
      </c>
      <c r="H20" s="29">
        <f t="shared" si="5"/>
        <v>0</v>
      </c>
      <c r="I20" s="29">
        <f t="shared" si="5"/>
        <v>0</v>
      </c>
      <c r="J20" s="29">
        <f t="shared" si="5"/>
        <v>0</v>
      </c>
      <c r="K20" s="29">
        <f t="shared" si="5"/>
        <v>0</v>
      </c>
      <c r="L20" s="29">
        <f t="shared" si="5"/>
        <v>0</v>
      </c>
      <c r="M20" s="29">
        <f t="shared" si="5"/>
        <v>0</v>
      </c>
      <c r="N20" s="29">
        <f t="shared" si="5"/>
        <v>0</v>
      </c>
      <c r="O20" s="29">
        <f t="shared" si="5"/>
        <v>0</v>
      </c>
      <c r="P20" s="29">
        <f t="shared" si="5"/>
        <v>0</v>
      </c>
      <c r="Q20" s="22">
        <f t="shared" ref="Q20:Q31" si="6">SUM(E20:P20)</f>
        <v>1851.7</v>
      </c>
    </row>
    <row r="21" spans="1:17" s="2" customFormat="1" ht="17" hidden="1" customHeight="1" outlineLevel="2">
      <c r="C21" s="45" t="s">
        <v>2</v>
      </c>
      <c r="D21" s="18"/>
      <c r="E21" s="29">
        <v>0</v>
      </c>
      <c r="F21" s="29">
        <v>0</v>
      </c>
      <c r="G21" s="29">
        <v>0</v>
      </c>
      <c r="H21" s="29">
        <v>0</v>
      </c>
      <c r="I21" s="29">
        <v>0</v>
      </c>
      <c r="J21" s="29">
        <v>0</v>
      </c>
      <c r="K21" s="29">
        <v>0</v>
      </c>
      <c r="L21" s="29">
        <v>0</v>
      </c>
      <c r="M21" s="29">
        <v>0</v>
      </c>
      <c r="N21" s="29">
        <v>0</v>
      </c>
      <c r="O21" s="29">
        <v>0</v>
      </c>
      <c r="P21" s="29">
        <v>0</v>
      </c>
      <c r="Q21" s="22">
        <f t="shared" si="6"/>
        <v>0</v>
      </c>
    </row>
    <row r="22" spans="1:17" s="2" customFormat="1" ht="17" hidden="1" customHeight="1" outlineLevel="2">
      <c r="C22" s="45" t="s">
        <v>113</v>
      </c>
      <c r="D22" s="18"/>
      <c r="E22" s="29">
        <v>0</v>
      </c>
      <c r="F22" s="29">
        <v>0</v>
      </c>
      <c r="G22" s="29">
        <v>0</v>
      </c>
      <c r="H22" s="29">
        <v>0</v>
      </c>
      <c r="I22" s="29">
        <v>0</v>
      </c>
      <c r="J22" s="29">
        <v>0</v>
      </c>
      <c r="K22" s="29">
        <v>0</v>
      </c>
      <c r="L22" s="29">
        <v>0</v>
      </c>
      <c r="M22" s="29">
        <v>0</v>
      </c>
      <c r="N22" s="29">
        <v>0</v>
      </c>
      <c r="O22" s="29">
        <v>0</v>
      </c>
      <c r="P22" s="29">
        <v>0</v>
      </c>
      <c r="Q22" s="22">
        <f t="shared" si="6"/>
        <v>0</v>
      </c>
    </row>
    <row r="23" spans="1:17" s="2" customFormat="1" ht="17" hidden="1" customHeight="1" outlineLevel="2">
      <c r="C23" s="45" t="s">
        <v>3</v>
      </c>
      <c r="D23" s="18"/>
      <c r="E23" s="29">
        <v>0</v>
      </c>
      <c r="F23" s="29">
        <v>0</v>
      </c>
      <c r="G23" s="29">
        <v>0</v>
      </c>
      <c r="H23" s="29">
        <v>0</v>
      </c>
      <c r="I23" s="29">
        <v>0</v>
      </c>
      <c r="J23" s="29">
        <v>0</v>
      </c>
      <c r="K23" s="29">
        <v>0</v>
      </c>
      <c r="L23" s="29">
        <v>0</v>
      </c>
      <c r="M23" s="29">
        <v>0</v>
      </c>
      <c r="N23" s="29">
        <v>0</v>
      </c>
      <c r="O23" s="29">
        <v>0</v>
      </c>
      <c r="P23" s="29">
        <v>0</v>
      </c>
      <c r="Q23" s="22">
        <f t="shared" si="6"/>
        <v>0</v>
      </c>
    </row>
    <row r="24" spans="1:17" s="2" customFormat="1" ht="17" hidden="1" customHeight="1" outlineLevel="2">
      <c r="C24" s="45" t="s">
        <v>4</v>
      </c>
      <c r="D24" s="18"/>
      <c r="E24" s="29">
        <v>0</v>
      </c>
      <c r="F24" s="29">
        <v>0</v>
      </c>
      <c r="G24" s="29">
        <v>0</v>
      </c>
      <c r="H24" s="29">
        <v>0</v>
      </c>
      <c r="I24" s="29">
        <v>0</v>
      </c>
      <c r="J24" s="29">
        <v>0</v>
      </c>
      <c r="K24" s="29">
        <v>0</v>
      </c>
      <c r="L24" s="29">
        <v>0</v>
      </c>
      <c r="M24" s="29">
        <v>0</v>
      </c>
      <c r="N24" s="29">
        <v>0</v>
      </c>
      <c r="O24" s="29">
        <v>0</v>
      </c>
      <c r="P24" s="29">
        <v>0</v>
      </c>
      <c r="Q24" s="22">
        <f t="shared" si="6"/>
        <v>0</v>
      </c>
    </row>
    <row r="25" spans="1:17" s="2" customFormat="1" ht="17" hidden="1" customHeight="1" outlineLevel="2">
      <c r="C25" s="45" t="s">
        <v>5</v>
      </c>
      <c r="D25" s="18"/>
      <c r="E25" s="29">
        <v>0</v>
      </c>
      <c r="F25" s="29">
        <v>0</v>
      </c>
      <c r="G25" s="29">
        <v>0</v>
      </c>
      <c r="H25" s="29">
        <v>0</v>
      </c>
      <c r="I25" s="29">
        <v>0</v>
      </c>
      <c r="J25" s="29">
        <v>0</v>
      </c>
      <c r="K25" s="29">
        <v>0</v>
      </c>
      <c r="L25" s="29">
        <v>0</v>
      </c>
      <c r="M25" s="29">
        <v>0</v>
      </c>
      <c r="N25" s="29">
        <v>0</v>
      </c>
      <c r="O25" s="29">
        <v>0</v>
      </c>
      <c r="P25" s="29">
        <v>0</v>
      </c>
      <c r="Q25" s="22">
        <f t="shared" si="6"/>
        <v>0</v>
      </c>
    </row>
    <row r="26" spans="1:17" s="2" customFormat="1" ht="17" hidden="1" customHeight="1" outlineLevel="2">
      <c r="C26" s="45" t="s">
        <v>119</v>
      </c>
      <c r="D26" s="18"/>
      <c r="E26" s="29">
        <v>0</v>
      </c>
      <c r="F26" s="29">
        <v>0</v>
      </c>
      <c r="G26" s="29">
        <v>0</v>
      </c>
      <c r="H26" s="29">
        <v>0</v>
      </c>
      <c r="I26" s="29">
        <v>0</v>
      </c>
      <c r="J26" s="29">
        <v>0</v>
      </c>
      <c r="K26" s="29">
        <v>0</v>
      </c>
      <c r="L26" s="29">
        <v>0</v>
      </c>
      <c r="M26" s="29">
        <v>0</v>
      </c>
      <c r="N26" s="29">
        <v>0</v>
      </c>
      <c r="O26" s="29">
        <v>0</v>
      </c>
      <c r="P26" s="29">
        <v>0</v>
      </c>
      <c r="Q26" s="22">
        <f>SUM(E26:P26)</f>
        <v>0</v>
      </c>
    </row>
    <row r="27" spans="1:17" s="2" customFormat="1" ht="17" hidden="1" customHeight="1" outlineLevel="2">
      <c r="C27" s="45" t="s">
        <v>163</v>
      </c>
      <c r="D27" s="18"/>
      <c r="E27" s="29">
        <v>0</v>
      </c>
      <c r="F27" s="29">
        <v>0</v>
      </c>
      <c r="G27" s="29">
        <v>0</v>
      </c>
      <c r="H27" s="29">
        <v>0</v>
      </c>
      <c r="I27" s="29">
        <v>0</v>
      </c>
      <c r="J27" s="29">
        <v>0</v>
      </c>
      <c r="K27" s="29">
        <v>0</v>
      </c>
      <c r="L27" s="29">
        <v>0</v>
      </c>
      <c r="M27" s="29">
        <v>0</v>
      </c>
      <c r="N27" s="29">
        <v>0</v>
      </c>
      <c r="O27" s="29">
        <v>0</v>
      </c>
      <c r="P27" s="29">
        <v>0</v>
      </c>
      <c r="Q27" s="22">
        <f>SUM(E27:P27)</f>
        <v>0</v>
      </c>
    </row>
    <row r="28" spans="1:17" s="2" customFormat="1" ht="17" hidden="1" customHeight="1" outlineLevel="2">
      <c r="C28" s="45" t="s">
        <v>6</v>
      </c>
      <c r="D28" s="18"/>
      <c r="E28" s="29">
        <v>0</v>
      </c>
      <c r="F28" s="29">
        <v>0</v>
      </c>
      <c r="G28" s="29">
        <v>0</v>
      </c>
      <c r="H28" s="29">
        <v>0</v>
      </c>
      <c r="I28" s="29">
        <v>0</v>
      </c>
      <c r="J28" s="29">
        <v>0</v>
      </c>
      <c r="K28" s="29">
        <v>0</v>
      </c>
      <c r="L28" s="29">
        <v>0</v>
      </c>
      <c r="M28" s="29">
        <v>0</v>
      </c>
      <c r="N28" s="29">
        <v>0</v>
      </c>
      <c r="O28" s="29">
        <v>0</v>
      </c>
      <c r="P28" s="29">
        <v>0</v>
      </c>
      <c r="Q28" s="22">
        <f t="shared" si="6"/>
        <v>0</v>
      </c>
    </row>
    <row r="29" spans="1:17" s="2" customFormat="1" ht="17" hidden="1" customHeight="1" outlineLevel="2">
      <c r="C29" s="45" t="s">
        <v>7</v>
      </c>
      <c r="D29" s="18"/>
      <c r="E29" s="29">
        <v>0</v>
      </c>
      <c r="F29" s="29">
        <v>0</v>
      </c>
      <c r="G29" s="29">
        <v>0</v>
      </c>
      <c r="H29" s="29">
        <v>0</v>
      </c>
      <c r="I29" s="29">
        <v>0</v>
      </c>
      <c r="J29" s="29">
        <v>0</v>
      </c>
      <c r="K29" s="29">
        <v>0</v>
      </c>
      <c r="L29" s="29">
        <v>0</v>
      </c>
      <c r="M29" s="29">
        <v>0</v>
      </c>
      <c r="N29" s="29">
        <v>0</v>
      </c>
      <c r="O29" s="29">
        <v>0</v>
      </c>
      <c r="P29" s="29">
        <v>0</v>
      </c>
      <c r="Q29" s="22">
        <f t="shared" si="6"/>
        <v>0</v>
      </c>
    </row>
    <row r="30" spans="1:17" s="2" customFormat="1" ht="17" hidden="1" customHeight="1" outlineLevel="2">
      <c r="C30" s="45" t="s">
        <v>8</v>
      </c>
      <c r="D30" s="18"/>
      <c r="E30" s="29">
        <v>0</v>
      </c>
      <c r="F30" s="29">
        <v>0</v>
      </c>
      <c r="G30" s="29">
        <v>0</v>
      </c>
      <c r="H30" s="29">
        <v>0</v>
      </c>
      <c r="I30" s="29">
        <v>0</v>
      </c>
      <c r="J30" s="29">
        <v>0</v>
      </c>
      <c r="K30" s="29">
        <v>0</v>
      </c>
      <c r="L30" s="29">
        <v>0</v>
      </c>
      <c r="M30" s="29">
        <v>0</v>
      </c>
      <c r="N30" s="29">
        <v>0</v>
      </c>
      <c r="O30" s="29">
        <v>0</v>
      </c>
      <c r="P30" s="29">
        <v>0</v>
      </c>
      <c r="Q30" s="22">
        <f t="shared" si="6"/>
        <v>0</v>
      </c>
    </row>
    <row r="31" spans="1:17" ht="17" hidden="1" customHeight="1" outlineLevel="1">
      <c r="A31" s="2"/>
      <c r="E31" s="59">
        <v>0</v>
      </c>
      <c r="F31" s="59">
        <v>0</v>
      </c>
      <c r="G31" s="59">
        <v>0</v>
      </c>
      <c r="H31" s="59">
        <v>0</v>
      </c>
      <c r="I31" s="59">
        <v>0</v>
      </c>
      <c r="J31" s="59">
        <v>0</v>
      </c>
      <c r="K31" s="59">
        <v>0</v>
      </c>
      <c r="L31" s="59">
        <v>0</v>
      </c>
      <c r="M31" s="59">
        <v>0</v>
      </c>
      <c r="N31" s="59">
        <v>0</v>
      </c>
      <c r="O31" s="59">
        <v>0</v>
      </c>
      <c r="P31" s="59">
        <v>0</v>
      </c>
      <c r="Q31" s="60">
        <f t="shared" si="6"/>
        <v>0</v>
      </c>
    </row>
    <row r="32" spans="1:17" s="15" customFormat="1" ht="17" customHeight="1" collapsed="1">
      <c r="A32" s="2"/>
      <c r="B32" s="1"/>
      <c r="C32" s="47" t="s">
        <v>63</v>
      </c>
      <c r="D32" s="34"/>
      <c r="E32" s="29">
        <f t="shared" ref="E32:P32" si="7">SUM(E19:E31)</f>
        <v>1851.7</v>
      </c>
      <c r="F32" s="29">
        <f t="shared" si="7"/>
        <v>0</v>
      </c>
      <c r="G32" s="29">
        <f t="shared" si="7"/>
        <v>0</v>
      </c>
      <c r="H32" s="29">
        <f t="shared" si="7"/>
        <v>0</v>
      </c>
      <c r="I32" s="29">
        <f t="shared" si="7"/>
        <v>0</v>
      </c>
      <c r="J32" s="29">
        <f t="shared" si="7"/>
        <v>0</v>
      </c>
      <c r="K32" s="29">
        <f t="shared" si="7"/>
        <v>0</v>
      </c>
      <c r="L32" s="29">
        <f t="shared" si="7"/>
        <v>0</v>
      </c>
      <c r="M32" s="29">
        <f t="shared" si="7"/>
        <v>0</v>
      </c>
      <c r="N32" s="29">
        <f t="shared" si="7"/>
        <v>0</v>
      </c>
      <c r="O32" s="29">
        <f t="shared" si="7"/>
        <v>0</v>
      </c>
      <c r="P32" s="29">
        <f t="shared" si="7"/>
        <v>0</v>
      </c>
      <c r="Q32" s="22">
        <f>SUM(E32:P32)</f>
        <v>1851.7</v>
      </c>
    </row>
    <row r="33" spans="1:18" ht="17" customHeight="1">
      <c r="C33" s="48"/>
      <c r="D33" s="34"/>
      <c r="E33" s="24"/>
      <c r="F33" s="24"/>
      <c r="G33" s="24"/>
      <c r="H33" s="24"/>
      <c r="I33" s="24"/>
      <c r="J33" s="24"/>
      <c r="K33" s="24"/>
      <c r="L33" s="24"/>
      <c r="M33" s="24"/>
      <c r="N33" s="24"/>
      <c r="O33" s="24"/>
      <c r="P33" s="24"/>
      <c r="Q33" s="22"/>
    </row>
    <row r="34" spans="1:18" ht="17" customHeight="1">
      <c r="A34" s="49" t="s">
        <v>66</v>
      </c>
      <c r="C34" s="48"/>
      <c r="D34" s="34"/>
      <c r="E34" s="24"/>
      <c r="F34" s="24"/>
      <c r="G34" s="24"/>
      <c r="H34" s="24"/>
      <c r="I34" s="24"/>
      <c r="J34" s="24"/>
      <c r="K34" s="24"/>
      <c r="L34" s="24"/>
      <c r="M34" s="24"/>
      <c r="N34" s="24"/>
      <c r="O34" s="24"/>
      <c r="P34" s="24"/>
      <c r="Q34" s="22"/>
    </row>
    <row r="35" spans="1:18" s="2" customFormat="1" ht="17" hidden="1" customHeight="1" outlineLevel="1">
      <c r="B35" s="50" t="s">
        <v>19</v>
      </c>
      <c r="C35" s="51"/>
      <c r="D35" s="18"/>
      <c r="E35" s="25">
        <v>0</v>
      </c>
      <c r="F35" s="25">
        <v>0</v>
      </c>
      <c r="G35" s="25">
        <v>0</v>
      </c>
      <c r="H35" s="25">
        <v>0</v>
      </c>
      <c r="I35" s="25">
        <v>0</v>
      </c>
      <c r="J35" s="25">
        <v>0</v>
      </c>
      <c r="K35" s="25">
        <v>0</v>
      </c>
      <c r="L35" s="25">
        <v>0</v>
      </c>
      <c r="M35" s="25">
        <v>0</v>
      </c>
      <c r="N35" s="25">
        <v>0</v>
      </c>
      <c r="O35" s="25">
        <v>0</v>
      </c>
      <c r="P35" s="25">
        <v>0</v>
      </c>
      <c r="Q35" s="22">
        <f t="shared" ref="Q35:Q54" si="8">SUM(E35:P35)</f>
        <v>0</v>
      </c>
    </row>
    <row r="36" spans="1:18" s="1" customFormat="1" ht="17" hidden="1" customHeight="1" outlineLevel="2">
      <c r="B36" s="45"/>
      <c r="C36" s="45" t="s">
        <v>20</v>
      </c>
      <c r="D36" s="18"/>
      <c r="E36" s="25">
        <v>0</v>
      </c>
      <c r="F36" s="25">
        <v>0</v>
      </c>
      <c r="G36" s="25">
        <v>0</v>
      </c>
      <c r="H36" s="25">
        <v>0</v>
      </c>
      <c r="I36" s="25">
        <v>0</v>
      </c>
      <c r="J36" s="25">
        <v>0</v>
      </c>
      <c r="K36" s="25">
        <v>0</v>
      </c>
      <c r="L36" s="25">
        <v>0</v>
      </c>
      <c r="M36" s="25">
        <v>0</v>
      </c>
      <c r="N36" s="25">
        <v>0</v>
      </c>
      <c r="O36" s="25">
        <v>0</v>
      </c>
      <c r="P36" s="25">
        <v>0</v>
      </c>
      <c r="Q36" s="22">
        <f t="shared" si="8"/>
        <v>0</v>
      </c>
    </row>
    <row r="37" spans="1:18" s="1" customFormat="1" ht="17" hidden="1" customHeight="1" outlineLevel="2">
      <c r="B37" s="45"/>
      <c r="C37" s="45" t="s">
        <v>21</v>
      </c>
      <c r="D37" s="18"/>
      <c r="E37" s="25">
        <v>0</v>
      </c>
      <c r="F37" s="25">
        <v>0</v>
      </c>
      <c r="G37" s="25">
        <v>0</v>
      </c>
      <c r="H37" s="25">
        <v>0</v>
      </c>
      <c r="I37" s="25">
        <v>0</v>
      </c>
      <c r="J37" s="25">
        <v>0</v>
      </c>
      <c r="K37" s="25">
        <v>0</v>
      </c>
      <c r="L37" s="25">
        <v>0</v>
      </c>
      <c r="M37" s="25">
        <v>0</v>
      </c>
      <c r="N37" s="25">
        <v>0</v>
      </c>
      <c r="O37" s="25">
        <v>0</v>
      </c>
      <c r="P37" s="25">
        <v>0</v>
      </c>
      <c r="Q37" s="22">
        <f t="shared" si="8"/>
        <v>0</v>
      </c>
    </row>
    <row r="38" spans="1:18" s="1" customFormat="1" ht="17" hidden="1" customHeight="1" outlineLevel="2">
      <c r="B38" s="45"/>
      <c r="C38" s="45" t="s">
        <v>22</v>
      </c>
      <c r="D38" s="18"/>
      <c r="E38" s="25">
        <v>0</v>
      </c>
      <c r="F38" s="25">
        <v>0</v>
      </c>
      <c r="G38" s="25">
        <v>0</v>
      </c>
      <c r="H38" s="25">
        <v>0</v>
      </c>
      <c r="I38" s="25">
        <v>0</v>
      </c>
      <c r="J38" s="25">
        <v>0</v>
      </c>
      <c r="K38" s="25">
        <v>0</v>
      </c>
      <c r="L38" s="25">
        <v>0</v>
      </c>
      <c r="M38" s="25">
        <v>0</v>
      </c>
      <c r="N38" s="25">
        <v>0</v>
      </c>
      <c r="O38" s="25">
        <v>0</v>
      </c>
      <c r="P38" s="25">
        <v>0</v>
      </c>
      <c r="Q38" s="22">
        <f t="shared" si="8"/>
        <v>0</v>
      </c>
    </row>
    <row r="39" spans="1:18" s="2" customFormat="1" ht="17" hidden="1" customHeight="1" outlineLevel="1">
      <c r="B39" s="50" t="s">
        <v>85</v>
      </c>
      <c r="C39" s="51"/>
      <c r="D39" s="18"/>
      <c r="E39" s="25">
        <v>0</v>
      </c>
      <c r="F39" s="25">
        <v>0</v>
      </c>
      <c r="G39" s="25">
        <v>0</v>
      </c>
      <c r="H39" s="25">
        <v>0</v>
      </c>
      <c r="I39" s="25">
        <v>0</v>
      </c>
      <c r="J39" s="25">
        <v>0</v>
      </c>
      <c r="K39" s="25">
        <v>0</v>
      </c>
      <c r="L39" s="25">
        <v>0</v>
      </c>
      <c r="M39" s="25">
        <v>0</v>
      </c>
      <c r="N39" s="25">
        <v>0</v>
      </c>
      <c r="O39" s="25">
        <v>0</v>
      </c>
      <c r="P39" s="25">
        <v>0</v>
      </c>
      <c r="Q39" s="22">
        <f t="shared" si="8"/>
        <v>0</v>
      </c>
    </row>
    <row r="40" spans="1:18" s="1" customFormat="1" ht="17" hidden="1" customHeight="1" outlineLevel="2">
      <c r="B40" s="45"/>
      <c r="C40" s="19" t="s">
        <v>172</v>
      </c>
      <c r="D40" s="52">
        <v>0.1</v>
      </c>
      <c r="E40" s="25">
        <f>+E$32*$D40</f>
        <v>185.17000000000002</v>
      </c>
      <c r="F40" s="25">
        <f t="shared" ref="F40:P40" si="9">+F$32*$D40</f>
        <v>0</v>
      </c>
      <c r="G40" s="25">
        <f t="shared" si="9"/>
        <v>0</v>
      </c>
      <c r="H40" s="25">
        <f t="shared" si="9"/>
        <v>0</v>
      </c>
      <c r="I40" s="25">
        <f t="shared" si="9"/>
        <v>0</v>
      </c>
      <c r="J40" s="25">
        <f t="shared" si="9"/>
        <v>0</v>
      </c>
      <c r="K40" s="25">
        <f t="shared" si="9"/>
        <v>0</v>
      </c>
      <c r="L40" s="25">
        <f t="shared" si="9"/>
        <v>0</v>
      </c>
      <c r="M40" s="25">
        <f t="shared" si="9"/>
        <v>0</v>
      </c>
      <c r="N40" s="25">
        <f t="shared" si="9"/>
        <v>0</v>
      </c>
      <c r="O40" s="25">
        <f t="shared" si="9"/>
        <v>0</v>
      </c>
      <c r="P40" s="25">
        <f t="shared" si="9"/>
        <v>0</v>
      </c>
      <c r="Q40" s="22">
        <f t="shared" si="8"/>
        <v>185.17000000000002</v>
      </c>
      <c r="R40" t="s">
        <v>173</v>
      </c>
    </row>
    <row r="41" spans="1:18" s="1" customFormat="1" ht="17" hidden="1" customHeight="1" outlineLevel="2">
      <c r="B41" s="45"/>
      <c r="C41" s="19" t="s">
        <v>174</v>
      </c>
      <c r="D41" s="18">
        <f>20*3</f>
        <v>60</v>
      </c>
      <c r="E41" s="25">
        <v>0</v>
      </c>
      <c r="F41" s="25">
        <v>0</v>
      </c>
      <c r="G41" s="25">
        <v>0</v>
      </c>
      <c r="H41" s="25">
        <v>0</v>
      </c>
      <c r="I41" s="25">
        <v>0</v>
      </c>
      <c r="J41" s="25">
        <v>0</v>
      </c>
      <c r="K41" s="25">
        <v>0</v>
      </c>
      <c r="L41" s="25">
        <v>0</v>
      </c>
      <c r="M41" s="25">
        <v>0</v>
      </c>
      <c r="N41" s="25">
        <v>0</v>
      </c>
      <c r="O41" s="25">
        <v>0</v>
      </c>
      <c r="P41" s="25">
        <v>0</v>
      </c>
      <c r="Q41" s="22">
        <f t="shared" si="8"/>
        <v>0</v>
      </c>
      <c r="R41" t="s">
        <v>175</v>
      </c>
    </row>
    <row r="42" spans="1:18" s="1" customFormat="1" ht="17" hidden="1" customHeight="1" outlineLevel="2">
      <c r="B42" s="45"/>
      <c r="C42" s="19" t="s">
        <v>176</v>
      </c>
      <c r="D42" s="18"/>
      <c r="E42" s="25">
        <v>0</v>
      </c>
      <c r="F42" s="25">
        <v>0</v>
      </c>
      <c r="G42" s="25">
        <v>0</v>
      </c>
      <c r="H42" s="25">
        <v>0</v>
      </c>
      <c r="I42" s="25">
        <v>0</v>
      </c>
      <c r="J42" s="25">
        <v>0</v>
      </c>
      <c r="K42" s="25">
        <v>0</v>
      </c>
      <c r="L42" s="25">
        <v>0</v>
      </c>
      <c r="M42" s="25">
        <v>0</v>
      </c>
      <c r="N42" s="25">
        <v>0</v>
      </c>
      <c r="O42" s="25">
        <v>0</v>
      </c>
      <c r="P42" s="25">
        <v>0</v>
      </c>
      <c r="Q42" s="22">
        <f t="shared" si="8"/>
        <v>0</v>
      </c>
    </row>
    <row r="43" spans="1:18" s="1" customFormat="1" ht="17" hidden="1" customHeight="1" outlineLevel="2">
      <c r="B43" s="45"/>
      <c r="C43" s="19" t="s">
        <v>177</v>
      </c>
      <c r="D43" s="18"/>
      <c r="E43" s="25">
        <v>0</v>
      </c>
      <c r="F43" s="25">
        <v>0</v>
      </c>
      <c r="G43" s="25">
        <v>0</v>
      </c>
      <c r="H43" s="25">
        <v>0</v>
      </c>
      <c r="I43" s="25">
        <v>0</v>
      </c>
      <c r="J43" s="25">
        <v>0</v>
      </c>
      <c r="K43" s="25">
        <v>0</v>
      </c>
      <c r="L43" s="25">
        <v>0</v>
      </c>
      <c r="M43" s="25">
        <v>0</v>
      </c>
      <c r="N43" s="25">
        <v>0</v>
      </c>
      <c r="O43" s="25">
        <v>0</v>
      </c>
      <c r="P43" s="25">
        <v>0</v>
      </c>
      <c r="Q43" s="22">
        <f t="shared" si="8"/>
        <v>0</v>
      </c>
    </row>
    <row r="44" spans="1:18" s="1" customFormat="1" ht="17" hidden="1" customHeight="1" outlineLevel="2">
      <c r="B44" s="45"/>
      <c r="C44" s="45" t="s">
        <v>18</v>
      </c>
      <c r="D44" s="18"/>
      <c r="E44" s="25">
        <v>0</v>
      </c>
      <c r="F44" s="25">
        <v>0</v>
      </c>
      <c r="G44" s="25">
        <v>0</v>
      </c>
      <c r="H44" s="25">
        <v>0</v>
      </c>
      <c r="I44" s="25">
        <v>0</v>
      </c>
      <c r="J44" s="25">
        <v>0</v>
      </c>
      <c r="K44" s="25">
        <v>0</v>
      </c>
      <c r="L44" s="25">
        <v>0</v>
      </c>
      <c r="M44" s="25">
        <v>0</v>
      </c>
      <c r="N44" s="25">
        <v>0</v>
      </c>
      <c r="O44" s="25">
        <v>0</v>
      </c>
      <c r="P44" s="25">
        <v>0</v>
      </c>
      <c r="Q44" s="22">
        <f t="shared" si="8"/>
        <v>0</v>
      </c>
    </row>
    <row r="45" spans="1:18" s="2" customFormat="1" ht="17" hidden="1" customHeight="1" outlineLevel="1">
      <c r="B45" s="50" t="s">
        <v>13</v>
      </c>
      <c r="C45" s="51"/>
      <c r="D45" s="18"/>
      <c r="E45" s="25">
        <v>0</v>
      </c>
      <c r="F45" s="25">
        <v>0</v>
      </c>
      <c r="G45" s="25">
        <v>0</v>
      </c>
      <c r="H45" s="25">
        <v>0</v>
      </c>
      <c r="I45" s="25">
        <v>0</v>
      </c>
      <c r="J45" s="25">
        <v>0</v>
      </c>
      <c r="K45" s="25">
        <v>0</v>
      </c>
      <c r="L45" s="25">
        <v>0</v>
      </c>
      <c r="M45" s="25">
        <v>0</v>
      </c>
      <c r="N45" s="25">
        <v>0</v>
      </c>
      <c r="O45" s="25">
        <v>0</v>
      </c>
      <c r="P45" s="25">
        <v>0</v>
      </c>
      <c r="Q45" s="22">
        <f t="shared" si="8"/>
        <v>0</v>
      </c>
    </row>
    <row r="46" spans="1:18" s="1" customFormat="1" ht="17" hidden="1" customHeight="1" outlineLevel="2">
      <c r="B46" s="45"/>
      <c r="C46" s="45" t="s">
        <v>14</v>
      </c>
      <c r="D46" s="18"/>
      <c r="E46" s="25">
        <v>0</v>
      </c>
      <c r="F46" s="25">
        <v>0</v>
      </c>
      <c r="G46" s="25">
        <v>0</v>
      </c>
      <c r="H46" s="25">
        <v>0</v>
      </c>
      <c r="I46" s="25">
        <v>0</v>
      </c>
      <c r="J46" s="25">
        <v>0</v>
      </c>
      <c r="K46" s="25">
        <v>0</v>
      </c>
      <c r="L46" s="25">
        <v>0</v>
      </c>
      <c r="M46" s="25">
        <v>0</v>
      </c>
      <c r="N46" s="25">
        <v>0</v>
      </c>
      <c r="O46" s="25">
        <v>0</v>
      </c>
      <c r="P46" s="25">
        <v>0</v>
      </c>
      <c r="Q46" s="22">
        <f t="shared" si="8"/>
        <v>0</v>
      </c>
    </row>
    <row r="47" spans="1:18" s="1" customFormat="1" ht="17" hidden="1" customHeight="1" outlineLevel="2">
      <c r="B47" s="45"/>
      <c r="C47" s="45" t="s">
        <v>15</v>
      </c>
      <c r="D47" s="18"/>
      <c r="E47" s="25">
        <v>0</v>
      </c>
      <c r="F47" s="25">
        <v>0</v>
      </c>
      <c r="G47" s="25">
        <v>0</v>
      </c>
      <c r="H47" s="25">
        <v>0</v>
      </c>
      <c r="I47" s="25">
        <v>0</v>
      </c>
      <c r="J47" s="25">
        <v>0</v>
      </c>
      <c r="K47" s="25">
        <v>0</v>
      </c>
      <c r="L47" s="25">
        <v>0</v>
      </c>
      <c r="M47" s="25">
        <v>0</v>
      </c>
      <c r="N47" s="25">
        <v>0</v>
      </c>
      <c r="O47" s="25">
        <v>0</v>
      </c>
      <c r="P47" s="25">
        <v>0</v>
      </c>
      <c r="Q47" s="22">
        <f t="shared" si="8"/>
        <v>0</v>
      </c>
    </row>
    <row r="48" spans="1:18" s="1" customFormat="1" ht="17" hidden="1" customHeight="1" outlineLevel="2">
      <c r="B48" s="45"/>
      <c r="C48" s="45" t="s">
        <v>16</v>
      </c>
      <c r="D48" s="18"/>
      <c r="E48" s="25">
        <v>0</v>
      </c>
      <c r="F48" s="25">
        <v>0</v>
      </c>
      <c r="G48" s="25">
        <v>0</v>
      </c>
      <c r="H48" s="25">
        <v>0</v>
      </c>
      <c r="I48" s="25">
        <v>0</v>
      </c>
      <c r="J48" s="25">
        <v>0</v>
      </c>
      <c r="K48" s="25">
        <v>0</v>
      </c>
      <c r="L48" s="25">
        <v>0</v>
      </c>
      <c r="M48" s="25">
        <v>0</v>
      </c>
      <c r="N48" s="25">
        <v>0</v>
      </c>
      <c r="O48" s="25">
        <v>0</v>
      </c>
      <c r="P48" s="25">
        <v>0</v>
      </c>
      <c r="Q48" s="22">
        <f t="shared" si="8"/>
        <v>0</v>
      </c>
    </row>
    <row r="49" spans="1:17" s="16" customFormat="1" ht="17" hidden="1" customHeight="1" outlineLevel="1">
      <c r="B49" s="50" t="s">
        <v>9</v>
      </c>
      <c r="C49" s="51"/>
      <c r="D49" s="18"/>
      <c r="E49" s="25">
        <v>0</v>
      </c>
      <c r="F49" s="25">
        <v>0</v>
      </c>
      <c r="G49" s="25">
        <v>0</v>
      </c>
      <c r="H49" s="25">
        <v>0</v>
      </c>
      <c r="I49" s="25">
        <v>0</v>
      </c>
      <c r="J49" s="25">
        <v>0</v>
      </c>
      <c r="K49" s="25">
        <v>0</v>
      </c>
      <c r="L49" s="25">
        <v>0</v>
      </c>
      <c r="M49" s="25">
        <v>0</v>
      </c>
      <c r="N49" s="25">
        <v>0</v>
      </c>
      <c r="O49" s="25">
        <v>0</v>
      </c>
      <c r="P49" s="25">
        <v>0</v>
      </c>
      <c r="Q49" s="22">
        <f t="shared" si="8"/>
        <v>0</v>
      </c>
    </row>
    <row r="50" spans="1:17" s="1" customFormat="1" ht="17" hidden="1" customHeight="1" outlineLevel="2">
      <c r="B50" s="45"/>
      <c r="C50" s="45" t="s">
        <v>10</v>
      </c>
      <c r="D50" s="18"/>
      <c r="E50" s="25">
        <v>0</v>
      </c>
      <c r="F50" s="25">
        <v>0</v>
      </c>
      <c r="G50" s="25">
        <v>0</v>
      </c>
      <c r="H50" s="25">
        <v>0</v>
      </c>
      <c r="I50" s="25">
        <v>0</v>
      </c>
      <c r="J50" s="25">
        <v>0</v>
      </c>
      <c r="K50" s="25">
        <v>0</v>
      </c>
      <c r="L50" s="25">
        <v>0</v>
      </c>
      <c r="M50" s="25">
        <v>0</v>
      </c>
      <c r="N50" s="25">
        <v>0</v>
      </c>
      <c r="O50" s="25">
        <v>0</v>
      </c>
      <c r="P50" s="25">
        <v>0</v>
      </c>
      <c r="Q50" s="22">
        <f t="shared" si="8"/>
        <v>0</v>
      </c>
    </row>
    <row r="51" spans="1:17" s="1" customFormat="1" ht="17" hidden="1" customHeight="1" outlineLevel="2">
      <c r="B51" s="45"/>
      <c r="C51" s="45" t="s">
        <v>25</v>
      </c>
      <c r="D51" s="18"/>
      <c r="E51" s="25">
        <v>0</v>
      </c>
      <c r="F51" s="25">
        <v>0</v>
      </c>
      <c r="G51" s="25">
        <v>0</v>
      </c>
      <c r="H51" s="25">
        <v>0</v>
      </c>
      <c r="I51" s="25">
        <v>0</v>
      </c>
      <c r="J51" s="25">
        <v>0</v>
      </c>
      <c r="K51" s="25">
        <v>0</v>
      </c>
      <c r="L51" s="25">
        <v>0</v>
      </c>
      <c r="M51" s="25">
        <v>0</v>
      </c>
      <c r="N51" s="25">
        <v>0</v>
      </c>
      <c r="O51" s="25">
        <v>0</v>
      </c>
      <c r="P51" s="25">
        <v>0</v>
      </c>
      <c r="Q51" s="22">
        <f t="shared" si="8"/>
        <v>0</v>
      </c>
    </row>
    <row r="52" spans="1:17" s="1" customFormat="1" ht="17" hidden="1" customHeight="1" outlineLevel="2">
      <c r="B52" s="45"/>
      <c r="C52" s="45" t="s">
        <v>118</v>
      </c>
      <c r="D52" s="18"/>
      <c r="E52" s="25">
        <v>0</v>
      </c>
      <c r="F52" s="25">
        <v>0</v>
      </c>
      <c r="G52" s="25">
        <v>0</v>
      </c>
      <c r="H52" s="25">
        <v>0</v>
      </c>
      <c r="I52" s="25">
        <v>0</v>
      </c>
      <c r="J52" s="25">
        <v>0</v>
      </c>
      <c r="K52" s="25">
        <v>0</v>
      </c>
      <c r="L52" s="25">
        <v>0</v>
      </c>
      <c r="M52" s="25">
        <v>0</v>
      </c>
      <c r="N52" s="25">
        <v>0</v>
      </c>
      <c r="O52" s="25">
        <v>0</v>
      </c>
      <c r="P52" s="25">
        <v>0</v>
      </c>
      <c r="Q52" s="22">
        <f t="shared" si="8"/>
        <v>0</v>
      </c>
    </row>
    <row r="53" spans="1:17" s="1" customFormat="1" ht="17" hidden="1" customHeight="1" outlineLevel="2">
      <c r="B53" s="45"/>
      <c r="C53" s="45" t="s">
        <v>11</v>
      </c>
      <c r="D53" s="18"/>
      <c r="E53" s="25">
        <v>0</v>
      </c>
      <c r="F53" s="25">
        <v>0</v>
      </c>
      <c r="G53" s="25">
        <v>0</v>
      </c>
      <c r="H53" s="25">
        <v>0</v>
      </c>
      <c r="I53" s="25">
        <v>0</v>
      </c>
      <c r="J53" s="25">
        <v>0</v>
      </c>
      <c r="K53" s="25">
        <v>0</v>
      </c>
      <c r="L53" s="25">
        <v>0</v>
      </c>
      <c r="M53" s="25">
        <v>0</v>
      </c>
      <c r="N53" s="25">
        <v>0</v>
      </c>
      <c r="O53" s="25">
        <v>0</v>
      </c>
      <c r="P53" s="25">
        <v>0</v>
      </c>
      <c r="Q53" s="22">
        <f t="shared" si="8"/>
        <v>0</v>
      </c>
    </row>
    <row r="54" spans="1:17" s="1" customFormat="1" ht="17" hidden="1" customHeight="1" outlineLevel="2">
      <c r="B54" s="45"/>
      <c r="C54" s="45" t="s">
        <v>12</v>
      </c>
      <c r="D54" s="18"/>
      <c r="E54" s="25">
        <v>0</v>
      </c>
      <c r="F54" s="25">
        <v>0</v>
      </c>
      <c r="G54" s="25">
        <v>0</v>
      </c>
      <c r="H54" s="25">
        <v>0</v>
      </c>
      <c r="I54" s="25">
        <v>0</v>
      </c>
      <c r="J54" s="25">
        <v>0</v>
      </c>
      <c r="K54" s="25">
        <v>0</v>
      </c>
      <c r="L54" s="25">
        <v>0</v>
      </c>
      <c r="M54" s="25">
        <v>0</v>
      </c>
      <c r="N54" s="25">
        <v>0</v>
      </c>
      <c r="O54" s="25">
        <v>0</v>
      </c>
      <c r="P54" s="25">
        <v>0</v>
      </c>
      <c r="Q54" s="22">
        <f t="shared" si="8"/>
        <v>0</v>
      </c>
    </row>
    <row r="55" spans="1:17" s="2" customFormat="1" ht="17" hidden="1" customHeight="1" outlineLevel="1">
      <c r="B55" s="50" t="s">
        <v>23</v>
      </c>
      <c r="C55" s="53"/>
      <c r="D55" s="18"/>
      <c r="E55" s="25">
        <v>0</v>
      </c>
      <c r="F55" s="25">
        <v>0</v>
      </c>
      <c r="G55" s="25">
        <v>0</v>
      </c>
      <c r="H55" s="25">
        <v>0</v>
      </c>
      <c r="I55" s="25">
        <v>0</v>
      </c>
      <c r="J55" s="25">
        <v>0</v>
      </c>
      <c r="K55" s="25">
        <v>0</v>
      </c>
      <c r="L55" s="25">
        <v>0</v>
      </c>
      <c r="M55" s="25">
        <v>0</v>
      </c>
      <c r="N55" s="25">
        <v>0</v>
      </c>
      <c r="O55" s="25">
        <v>0</v>
      </c>
      <c r="P55" s="25">
        <v>0</v>
      </c>
      <c r="Q55" s="22">
        <f t="shared" ref="Q55:Q60" si="10">SUM(E55:P55)</f>
        <v>0</v>
      </c>
    </row>
    <row r="56" spans="1:17" ht="17" hidden="1" customHeight="1" outlineLevel="1">
      <c r="B56" s="50" t="s">
        <v>26</v>
      </c>
      <c r="C56" s="53"/>
      <c r="E56" s="25">
        <v>0</v>
      </c>
      <c r="F56" s="25">
        <v>0</v>
      </c>
      <c r="G56" s="25">
        <v>0</v>
      </c>
      <c r="H56" s="25">
        <v>0</v>
      </c>
      <c r="I56" s="25">
        <v>0</v>
      </c>
      <c r="J56" s="25">
        <v>0</v>
      </c>
      <c r="K56" s="25">
        <v>0</v>
      </c>
      <c r="L56" s="25">
        <v>0</v>
      </c>
      <c r="M56" s="25">
        <v>0</v>
      </c>
      <c r="N56" s="25">
        <v>0</v>
      </c>
      <c r="O56" s="25">
        <v>0</v>
      </c>
      <c r="P56" s="25">
        <v>0</v>
      </c>
      <c r="Q56" s="22">
        <f t="shared" si="10"/>
        <v>0</v>
      </c>
    </row>
    <row r="57" spans="1:17" s="2" customFormat="1" ht="17" hidden="1" customHeight="1" outlineLevel="1">
      <c r="B57" s="50" t="s">
        <v>17</v>
      </c>
      <c r="C57" s="53"/>
      <c r="D57" s="18"/>
      <c r="E57" s="25">
        <v>0</v>
      </c>
      <c r="F57" s="25">
        <v>0</v>
      </c>
      <c r="G57" s="25">
        <v>0</v>
      </c>
      <c r="H57" s="25">
        <v>0</v>
      </c>
      <c r="I57" s="25">
        <v>0</v>
      </c>
      <c r="J57" s="25">
        <v>0</v>
      </c>
      <c r="K57" s="25">
        <v>0</v>
      </c>
      <c r="L57" s="25">
        <v>0</v>
      </c>
      <c r="M57" s="25">
        <v>0</v>
      </c>
      <c r="N57" s="25">
        <v>0</v>
      </c>
      <c r="O57" s="25">
        <v>0</v>
      </c>
      <c r="P57" s="25">
        <v>0</v>
      </c>
      <c r="Q57" s="22">
        <f t="shared" si="10"/>
        <v>0</v>
      </c>
    </row>
    <row r="58" spans="1:17" s="2" customFormat="1" ht="17" hidden="1" customHeight="1" outlineLevel="1">
      <c r="B58" s="50" t="s">
        <v>24</v>
      </c>
      <c r="C58" s="53"/>
      <c r="D58" s="18"/>
      <c r="E58" s="25">
        <v>0</v>
      </c>
      <c r="F58" s="25">
        <v>0</v>
      </c>
      <c r="G58" s="25">
        <v>0</v>
      </c>
      <c r="H58" s="25">
        <v>0</v>
      </c>
      <c r="I58" s="25">
        <v>0</v>
      </c>
      <c r="J58" s="25">
        <v>0</v>
      </c>
      <c r="K58" s="25">
        <v>0</v>
      </c>
      <c r="L58" s="25">
        <v>0</v>
      </c>
      <c r="M58" s="25">
        <v>0</v>
      </c>
      <c r="N58" s="25">
        <v>0</v>
      </c>
      <c r="O58" s="25">
        <v>0</v>
      </c>
      <c r="P58" s="25">
        <v>0</v>
      </c>
      <c r="Q58" s="22">
        <f t="shared" si="10"/>
        <v>0</v>
      </c>
    </row>
    <row r="59" spans="1:17" s="2" customFormat="1" ht="17" hidden="1" customHeight="1" outlineLevel="1">
      <c r="D59" s="18"/>
      <c r="E59" s="61">
        <v>0</v>
      </c>
      <c r="F59" s="61">
        <v>0</v>
      </c>
      <c r="G59" s="61">
        <v>0</v>
      </c>
      <c r="H59" s="61">
        <v>0</v>
      </c>
      <c r="I59" s="61">
        <v>0</v>
      </c>
      <c r="J59" s="61">
        <v>0</v>
      </c>
      <c r="K59" s="61">
        <v>0</v>
      </c>
      <c r="L59" s="61">
        <v>0</v>
      </c>
      <c r="M59" s="61">
        <v>0</v>
      </c>
      <c r="N59" s="61">
        <v>0</v>
      </c>
      <c r="O59" s="61">
        <v>0</v>
      </c>
      <c r="P59" s="61">
        <v>0</v>
      </c>
      <c r="Q59" s="60">
        <f t="shared" si="10"/>
        <v>0</v>
      </c>
    </row>
    <row r="60" spans="1:17" s="15" customFormat="1" ht="17" customHeight="1" collapsed="1">
      <c r="C60" s="54" t="s">
        <v>65</v>
      </c>
      <c r="D60" s="34"/>
      <c r="E60" s="29">
        <f>SUM(E34:E59)</f>
        <v>185.17000000000002</v>
      </c>
      <c r="F60" s="29">
        <f t="shared" ref="F60:P60" si="11">SUM(F34:F59)</f>
        <v>0</v>
      </c>
      <c r="G60" s="29">
        <f t="shared" si="11"/>
        <v>0</v>
      </c>
      <c r="H60" s="29">
        <f t="shared" si="11"/>
        <v>0</v>
      </c>
      <c r="I60" s="29">
        <f t="shared" si="11"/>
        <v>0</v>
      </c>
      <c r="J60" s="29">
        <f t="shared" si="11"/>
        <v>0</v>
      </c>
      <c r="K60" s="29">
        <f t="shared" si="11"/>
        <v>0</v>
      </c>
      <c r="L60" s="29">
        <f t="shared" si="11"/>
        <v>0</v>
      </c>
      <c r="M60" s="29">
        <f t="shared" si="11"/>
        <v>0</v>
      </c>
      <c r="N60" s="29">
        <f t="shared" si="11"/>
        <v>0</v>
      </c>
      <c r="O60" s="29">
        <f t="shared" si="11"/>
        <v>0</v>
      </c>
      <c r="P60" s="29">
        <f t="shared" si="11"/>
        <v>0</v>
      </c>
      <c r="Q60" s="22">
        <f t="shared" si="10"/>
        <v>185.17000000000002</v>
      </c>
    </row>
    <row r="61" spans="1:17" ht="17" customHeight="1">
      <c r="E61" s="24"/>
      <c r="F61" s="24"/>
      <c r="G61" s="24"/>
      <c r="H61" s="24"/>
      <c r="I61" s="24"/>
      <c r="J61" s="24"/>
      <c r="K61" s="24"/>
      <c r="L61" s="24"/>
      <c r="M61" s="24"/>
      <c r="N61" s="24"/>
      <c r="O61" s="24"/>
      <c r="P61" s="24"/>
      <c r="Q61" s="26"/>
    </row>
    <row r="62" spans="1:17" ht="17" customHeight="1">
      <c r="A62" s="49" t="s">
        <v>162</v>
      </c>
      <c r="C62" s="48"/>
      <c r="D62" s="34"/>
      <c r="E62" s="24"/>
      <c r="F62" s="24"/>
      <c r="G62" s="24"/>
      <c r="H62" s="24"/>
      <c r="I62" s="24"/>
      <c r="J62" s="24"/>
      <c r="K62" s="24"/>
      <c r="L62" s="24"/>
      <c r="M62" s="24"/>
      <c r="N62" s="24"/>
      <c r="O62" s="24"/>
      <c r="P62" s="24"/>
      <c r="Q62" s="26"/>
    </row>
    <row r="63" spans="1:17" ht="17" hidden="1" customHeight="1" outlineLevel="1">
      <c r="B63" s="50" t="s">
        <v>138</v>
      </c>
      <c r="C63" s="55"/>
      <c r="E63" s="25">
        <v>0</v>
      </c>
      <c r="F63" s="25">
        <v>0</v>
      </c>
      <c r="G63" s="25">
        <v>0</v>
      </c>
      <c r="H63" s="25">
        <v>0</v>
      </c>
      <c r="I63" s="25">
        <v>0</v>
      </c>
      <c r="J63" s="25">
        <v>0</v>
      </c>
      <c r="K63" s="25">
        <v>0</v>
      </c>
      <c r="L63" s="25">
        <v>0</v>
      </c>
      <c r="M63" s="25">
        <v>0</v>
      </c>
      <c r="N63" s="25">
        <v>0</v>
      </c>
      <c r="O63" s="25">
        <v>0</v>
      </c>
      <c r="P63" s="25">
        <v>0</v>
      </c>
      <c r="Q63" s="25">
        <f>SUM(E63:P63)</f>
        <v>0</v>
      </c>
    </row>
    <row r="64" spans="1:17" s="1" customFormat="1" ht="17" hidden="1" customHeight="1" outlineLevel="2">
      <c r="C64" s="1" t="s">
        <v>87</v>
      </c>
      <c r="D64" s="18"/>
      <c r="E64" s="25">
        <v>0</v>
      </c>
      <c r="F64" s="25">
        <v>0</v>
      </c>
      <c r="G64" s="25">
        <v>0</v>
      </c>
      <c r="H64" s="25">
        <v>0</v>
      </c>
      <c r="I64" s="25">
        <v>0</v>
      </c>
      <c r="J64" s="25">
        <v>0</v>
      </c>
      <c r="K64" s="25">
        <v>0</v>
      </c>
      <c r="L64" s="25">
        <v>0</v>
      </c>
      <c r="M64" s="25">
        <v>0</v>
      </c>
      <c r="N64" s="25">
        <v>0</v>
      </c>
      <c r="O64" s="25">
        <v>0</v>
      </c>
      <c r="P64" s="25">
        <v>0</v>
      </c>
      <c r="Q64" s="25">
        <f t="shared" ref="Q64:Q127" si="12">SUM(E64:P64)</f>
        <v>0</v>
      </c>
    </row>
    <row r="65" spans="2:17" s="1" customFormat="1" ht="17" hidden="1" customHeight="1" outlineLevel="2">
      <c r="C65" s="1" t="s">
        <v>88</v>
      </c>
      <c r="D65" s="18"/>
      <c r="E65" s="25">
        <v>0</v>
      </c>
      <c r="F65" s="25">
        <v>0</v>
      </c>
      <c r="G65" s="25">
        <v>0</v>
      </c>
      <c r="H65" s="25">
        <v>0</v>
      </c>
      <c r="I65" s="25">
        <v>0</v>
      </c>
      <c r="J65" s="25">
        <v>0</v>
      </c>
      <c r="K65" s="25">
        <v>0</v>
      </c>
      <c r="L65" s="25">
        <v>0</v>
      </c>
      <c r="M65" s="25">
        <v>0</v>
      </c>
      <c r="N65" s="25">
        <v>0</v>
      </c>
      <c r="O65" s="25">
        <v>0</v>
      </c>
      <c r="P65" s="25">
        <v>0</v>
      </c>
      <c r="Q65" s="25">
        <f t="shared" si="12"/>
        <v>0</v>
      </c>
    </row>
    <row r="66" spans="2:17" s="1" customFormat="1" ht="17" hidden="1" customHeight="1" outlineLevel="2">
      <c r="C66" s="1" t="s">
        <v>52</v>
      </c>
      <c r="D66" s="18"/>
      <c r="E66" s="25">
        <v>0</v>
      </c>
      <c r="F66" s="25">
        <v>0</v>
      </c>
      <c r="G66" s="25">
        <v>0</v>
      </c>
      <c r="H66" s="25">
        <v>0</v>
      </c>
      <c r="I66" s="25">
        <v>0</v>
      </c>
      <c r="J66" s="25">
        <v>0</v>
      </c>
      <c r="K66" s="25">
        <v>0</v>
      </c>
      <c r="L66" s="25">
        <v>0</v>
      </c>
      <c r="M66" s="25">
        <v>0</v>
      </c>
      <c r="N66" s="25">
        <v>0</v>
      </c>
      <c r="O66" s="25">
        <v>0</v>
      </c>
      <c r="P66" s="25">
        <v>0</v>
      </c>
      <c r="Q66" s="25">
        <f t="shared" si="12"/>
        <v>0</v>
      </c>
    </row>
    <row r="67" spans="2:17" s="1" customFormat="1" ht="17" hidden="1" customHeight="1" outlineLevel="2">
      <c r="C67" s="1" t="s">
        <v>139</v>
      </c>
      <c r="D67" s="18"/>
      <c r="E67" s="25">
        <v>0</v>
      </c>
      <c r="F67" s="25">
        <v>0</v>
      </c>
      <c r="G67" s="25">
        <v>0</v>
      </c>
      <c r="H67" s="25">
        <v>0</v>
      </c>
      <c r="I67" s="25">
        <v>0</v>
      </c>
      <c r="J67" s="25">
        <v>0</v>
      </c>
      <c r="K67" s="25">
        <v>0</v>
      </c>
      <c r="L67" s="25">
        <v>0</v>
      </c>
      <c r="M67" s="25">
        <v>0</v>
      </c>
      <c r="N67" s="25">
        <v>0</v>
      </c>
      <c r="O67" s="25">
        <v>0</v>
      </c>
      <c r="P67" s="25">
        <v>0</v>
      </c>
      <c r="Q67" s="25">
        <f t="shared" si="12"/>
        <v>0</v>
      </c>
    </row>
    <row r="68" spans="2:17" s="2" customFormat="1" ht="17" hidden="1" customHeight="1" outlineLevel="1">
      <c r="B68" s="50" t="s">
        <v>114</v>
      </c>
      <c r="C68" s="51"/>
      <c r="D68" s="18"/>
      <c r="E68" s="25">
        <v>0</v>
      </c>
      <c r="F68" s="25">
        <v>0</v>
      </c>
      <c r="G68" s="25">
        <v>0</v>
      </c>
      <c r="H68" s="25">
        <v>0</v>
      </c>
      <c r="I68" s="25">
        <v>0</v>
      </c>
      <c r="J68" s="25">
        <v>0</v>
      </c>
      <c r="K68" s="25">
        <v>0</v>
      </c>
      <c r="L68" s="25">
        <v>0</v>
      </c>
      <c r="M68" s="25">
        <v>0</v>
      </c>
      <c r="N68" s="25">
        <v>0</v>
      </c>
      <c r="O68" s="25">
        <v>0</v>
      </c>
      <c r="P68" s="25">
        <v>0</v>
      </c>
      <c r="Q68" s="25">
        <f t="shared" si="12"/>
        <v>0</v>
      </c>
    </row>
    <row r="69" spans="2:17" s="1" customFormat="1" ht="17" hidden="1" customHeight="1" outlineLevel="2">
      <c r="C69" s="1" t="s">
        <v>115</v>
      </c>
      <c r="D69" s="18"/>
      <c r="E69" s="25">
        <v>0</v>
      </c>
      <c r="F69" s="25">
        <v>0</v>
      </c>
      <c r="G69" s="25">
        <v>0</v>
      </c>
      <c r="H69" s="25">
        <v>0</v>
      </c>
      <c r="I69" s="25">
        <v>0</v>
      </c>
      <c r="J69" s="25">
        <v>0</v>
      </c>
      <c r="K69" s="25">
        <v>0</v>
      </c>
      <c r="L69" s="25">
        <v>0</v>
      </c>
      <c r="M69" s="25">
        <v>0</v>
      </c>
      <c r="N69" s="25">
        <v>0</v>
      </c>
      <c r="O69" s="25">
        <v>0</v>
      </c>
      <c r="P69" s="25">
        <v>0</v>
      </c>
      <c r="Q69" s="25">
        <f t="shared" si="12"/>
        <v>0</v>
      </c>
    </row>
    <row r="70" spans="2:17" s="1" customFormat="1" ht="17" hidden="1" customHeight="1" outlineLevel="2">
      <c r="C70" s="1" t="s">
        <v>116</v>
      </c>
      <c r="D70" s="18"/>
      <c r="E70" s="25">
        <v>0</v>
      </c>
      <c r="F70" s="25">
        <v>0</v>
      </c>
      <c r="G70" s="25">
        <v>0</v>
      </c>
      <c r="H70" s="25">
        <v>0</v>
      </c>
      <c r="I70" s="25">
        <v>0</v>
      </c>
      <c r="J70" s="25">
        <v>0</v>
      </c>
      <c r="K70" s="25">
        <v>0</v>
      </c>
      <c r="L70" s="25">
        <v>0</v>
      </c>
      <c r="M70" s="25">
        <v>0</v>
      </c>
      <c r="N70" s="25">
        <v>0</v>
      </c>
      <c r="O70" s="25">
        <v>0</v>
      </c>
      <c r="P70" s="25">
        <v>0</v>
      </c>
      <c r="Q70" s="25">
        <f t="shared" si="12"/>
        <v>0</v>
      </c>
    </row>
    <row r="71" spans="2:17" s="2" customFormat="1" ht="17" hidden="1" customHeight="1" outlineLevel="1">
      <c r="B71" s="50" t="s">
        <v>50</v>
      </c>
      <c r="C71" s="51"/>
      <c r="D71" s="18"/>
      <c r="E71" s="25">
        <v>0</v>
      </c>
      <c r="F71" s="25">
        <v>0</v>
      </c>
      <c r="G71" s="25">
        <v>0</v>
      </c>
      <c r="H71" s="25">
        <v>0</v>
      </c>
      <c r="I71" s="25">
        <v>0</v>
      </c>
      <c r="J71" s="25">
        <v>0</v>
      </c>
      <c r="K71" s="25">
        <v>0</v>
      </c>
      <c r="L71" s="25">
        <v>0</v>
      </c>
      <c r="M71" s="25">
        <v>0</v>
      </c>
      <c r="N71" s="25">
        <v>0</v>
      </c>
      <c r="O71" s="25">
        <v>0</v>
      </c>
      <c r="P71" s="25">
        <v>0</v>
      </c>
      <c r="Q71" s="25">
        <f t="shared" si="12"/>
        <v>0</v>
      </c>
    </row>
    <row r="72" spans="2:17" s="1" customFormat="1" ht="17" hidden="1" customHeight="1" outlineLevel="2">
      <c r="C72" s="1" t="s">
        <v>126</v>
      </c>
      <c r="D72" s="18"/>
      <c r="E72" s="25">
        <v>0</v>
      </c>
      <c r="F72" s="25">
        <v>0</v>
      </c>
      <c r="G72" s="25">
        <v>0</v>
      </c>
      <c r="H72" s="25">
        <v>0</v>
      </c>
      <c r="I72" s="25">
        <v>0</v>
      </c>
      <c r="J72" s="25">
        <v>0</v>
      </c>
      <c r="K72" s="25">
        <v>0</v>
      </c>
      <c r="L72" s="25">
        <v>0</v>
      </c>
      <c r="M72" s="25">
        <v>0</v>
      </c>
      <c r="N72" s="25">
        <v>0</v>
      </c>
      <c r="O72" s="25">
        <v>0</v>
      </c>
      <c r="P72" s="25">
        <v>0</v>
      </c>
      <c r="Q72" s="25">
        <f t="shared" si="12"/>
        <v>0</v>
      </c>
    </row>
    <row r="73" spans="2:17" s="2" customFormat="1" ht="17" hidden="1" customHeight="1" outlineLevel="2">
      <c r="B73" s="45"/>
      <c r="C73" s="45" t="s">
        <v>120</v>
      </c>
      <c r="D73" s="18"/>
      <c r="E73" s="25">
        <v>0</v>
      </c>
      <c r="F73" s="25">
        <v>0</v>
      </c>
      <c r="G73" s="25">
        <v>0</v>
      </c>
      <c r="H73" s="25">
        <v>0</v>
      </c>
      <c r="I73" s="25">
        <v>0</v>
      </c>
      <c r="J73" s="25">
        <v>0</v>
      </c>
      <c r="K73" s="25">
        <v>0</v>
      </c>
      <c r="L73" s="25">
        <v>0</v>
      </c>
      <c r="M73" s="25">
        <v>0</v>
      </c>
      <c r="N73" s="25">
        <v>0</v>
      </c>
      <c r="O73" s="25">
        <v>0</v>
      </c>
      <c r="P73" s="25">
        <v>0</v>
      </c>
      <c r="Q73" s="25">
        <f t="shared" si="12"/>
        <v>0</v>
      </c>
    </row>
    <row r="74" spans="2:17" s="1" customFormat="1" ht="17" hidden="1" customHeight="1" outlineLevel="2">
      <c r="C74" s="1" t="s">
        <v>51</v>
      </c>
      <c r="D74" s="18"/>
      <c r="E74" s="25">
        <v>0</v>
      </c>
      <c r="F74" s="25">
        <v>0</v>
      </c>
      <c r="G74" s="25">
        <v>0</v>
      </c>
      <c r="H74" s="25">
        <v>0</v>
      </c>
      <c r="I74" s="25">
        <v>0</v>
      </c>
      <c r="J74" s="25">
        <v>0</v>
      </c>
      <c r="K74" s="25">
        <v>0</v>
      </c>
      <c r="L74" s="25">
        <v>0</v>
      </c>
      <c r="M74" s="25">
        <v>0</v>
      </c>
      <c r="N74" s="25">
        <v>0</v>
      </c>
      <c r="O74" s="25">
        <v>0</v>
      </c>
      <c r="P74" s="25">
        <v>0</v>
      </c>
      <c r="Q74" s="25">
        <f t="shared" si="12"/>
        <v>0</v>
      </c>
    </row>
    <row r="75" spans="2:17" s="2" customFormat="1" ht="17" hidden="1" customHeight="1" outlineLevel="1">
      <c r="B75" s="50" t="s">
        <v>92</v>
      </c>
      <c r="C75" s="51"/>
      <c r="D75" s="18"/>
      <c r="E75" s="25">
        <v>0</v>
      </c>
      <c r="F75" s="25">
        <v>0</v>
      </c>
      <c r="G75" s="25">
        <v>0</v>
      </c>
      <c r="H75" s="25">
        <v>0</v>
      </c>
      <c r="I75" s="25">
        <v>0</v>
      </c>
      <c r="J75" s="25">
        <v>0</v>
      </c>
      <c r="K75" s="25">
        <v>0</v>
      </c>
      <c r="L75" s="25">
        <v>0</v>
      </c>
      <c r="M75" s="25">
        <v>0</v>
      </c>
      <c r="N75" s="25">
        <v>0</v>
      </c>
      <c r="O75" s="25">
        <v>0</v>
      </c>
      <c r="P75" s="25">
        <v>0</v>
      </c>
      <c r="Q75" s="25">
        <f t="shared" si="12"/>
        <v>0</v>
      </c>
    </row>
    <row r="76" spans="2:17" s="2" customFormat="1" ht="17" hidden="1" customHeight="1" outlineLevel="2">
      <c r="B76" s="45"/>
      <c r="C76" s="45" t="s">
        <v>95</v>
      </c>
      <c r="D76" s="18"/>
      <c r="E76" s="25">
        <v>0</v>
      </c>
      <c r="F76" s="25">
        <v>0</v>
      </c>
      <c r="G76" s="25">
        <v>0</v>
      </c>
      <c r="H76" s="25">
        <v>0</v>
      </c>
      <c r="I76" s="25">
        <v>0</v>
      </c>
      <c r="J76" s="25">
        <v>0</v>
      </c>
      <c r="K76" s="25">
        <v>0</v>
      </c>
      <c r="L76" s="25">
        <v>0</v>
      </c>
      <c r="M76" s="25">
        <v>0</v>
      </c>
      <c r="N76" s="25">
        <v>0</v>
      </c>
      <c r="O76" s="25">
        <v>0</v>
      </c>
      <c r="P76" s="25">
        <v>0</v>
      </c>
      <c r="Q76" s="25">
        <f t="shared" si="12"/>
        <v>0</v>
      </c>
    </row>
    <row r="77" spans="2:17" s="2" customFormat="1" ht="17" hidden="1" customHeight="1" outlineLevel="2">
      <c r="B77" s="45"/>
      <c r="C77" s="45" t="s">
        <v>93</v>
      </c>
      <c r="D77" s="18"/>
      <c r="E77" s="25">
        <v>0</v>
      </c>
      <c r="F77" s="25">
        <v>0</v>
      </c>
      <c r="G77" s="25">
        <v>0</v>
      </c>
      <c r="H77" s="25">
        <v>0</v>
      </c>
      <c r="I77" s="25">
        <v>0</v>
      </c>
      <c r="J77" s="25">
        <v>0</v>
      </c>
      <c r="K77" s="25">
        <v>0</v>
      </c>
      <c r="L77" s="25">
        <v>0</v>
      </c>
      <c r="M77" s="25">
        <v>0</v>
      </c>
      <c r="N77" s="25">
        <v>0</v>
      </c>
      <c r="O77" s="25">
        <v>0</v>
      </c>
      <c r="P77" s="25">
        <v>0</v>
      </c>
      <c r="Q77" s="25">
        <f t="shared" si="12"/>
        <v>0</v>
      </c>
    </row>
    <row r="78" spans="2:17" s="2" customFormat="1" ht="17" hidden="1" customHeight="1" outlineLevel="2">
      <c r="B78" s="45"/>
      <c r="C78" s="45" t="s">
        <v>94</v>
      </c>
      <c r="D78" s="18"/>
      <c r="E78" s="25">
        <v>0</v>
      </c>
      <c r="F78" s="25">
        <v>0</v>
      </c>
      <c r="G78" s="25">
        <v>0</v>
      </c>
      <c r="H78" s="25">
        <v>0</v>
      </c>
      <c r="I78" s="25">
        <v>0</v>
      </c>
      <c r="J78" s="25">
        <v>0</v>
      </c>
      <c r="K78" s="25">
        <v>0</v>
      </c>
      <c r="L78" s="25">
        <v>0</v>
      </c>
      <c r="M78" s="25">
        <v>0</v>
      </c>
      <c r="N78" s="25">
        <v>0</v>
      </c>
      <c r="O78" s="25">
        <v>0</v>
      </c>
      <c r="P78" s="25">
        <v>0</v>
      </c>
      <c r="Q78" s="25">
        <f t="shared" si="12"/>
        <v>0</v>
      </c>
    </row>
    <row r="79" spans="2:17" s="2" customFormat="1" ht="17" hidden="1" customHeight="1" outlineLevel="2">
      <c r="C79" s="45" t="s">
        <v>121</v>
      </c>
      <c r="D79" s="18"/>
      <c r="E79" s="25">
        <v>0</v>
      </c>
      <c r="F79" s="25">
        <v>0</v>
      </c>
      <c r="G79" s="25">
        <v>0</v>
      </c>
      <c r="H79" s="25">
        <v>0</v>
      </c>
      <c r="I79" s="25">
        <v>0</v>
      </c>
      <c r="J79" s="25">
        <v>0</v>
      </c>
      <c r="K79" s="25">
        <v>0</v>
      </c>
      <c r="L79" s="25">
        <v>0</v>
      </c>
      <c r="M79" s="25">
        <v>0</v>
      </c>
      <c r="N79" s="25">
        <v>0</v>
      </c>
      <c r="O79" s="25">
        <v>0</v>
      </c>
      <c r="P79" s="25">
        <v>0</v>
      </c>
      <c r="Q79" s="25">
        <f t="shared" si="12"/>
        <v>0</v>
      </c>
    </row>
    <row r="80" spans="2:17" s="2" customFormat="1" ht="17" hidden="1" customHeight="1" outlineLevel="1">
      <c r="B80" s="50" t="s">
        <v>134</v>
      </c>
      <c r="C80" s="51"/>
      <c r="D80" s="18"/>
      <c r="E80" s="25">
        <v>0</v>
      </c>
      <c r="F80" s="25">
        <v>0</v>
      </c>
      <c r="G80" s="25">
        <v>0</v>
      </c>
      <c r="H80" s="25">
        <v>0</v>
      </c>
      <c r="I80" s="25">
        <v>0</v>
      </c>
      <c r="J80" s="25">
        <v>0</v>
      </c>
      <c r="K80" s="25">
        <v>0</v>
      </c>
      <c r="L80" s="25">
        <v>0</v>
      </c>
      <c r="M80" s="25">
        <v>0</v>
      </c>
      <c r="N80" s="25">
        <v>0</v>
      </c>
      <c r="O80" s="25">
        <v>0</v>
      </c>
      <c r="P80" s="25">
        <v>0</v>
      </c>
      <c r="Q80" s="25">
        <f t="shared" si="12"/>
        <v>0</v>
      </c>
    </row>
    <row r="81" spans="2:17" s="2" customFormat="1" ht="17" hidden="1" customHeight="1" outlineLevel="2">
      <c r="C81" s="45" t="s">
        <v>135</v>
      </c>
      <c r="D81" s="18"/>
      <c r="E81" s="25">
        <v>0</v>
      </c>
      <c r="F81" s="25">
        <v>0</v>
      </c>
      <c r="G81" s="25">
        <v>0</v>
      </c>
      <c r="H81" s="25">
        <v>0</v>
      </c>
      <c r="I81" s="25">
        <v>0</v>
      </c>
      <c r="J81" s="25">
        <v>0</v>
      </c>
      <c r="K81" s="25">
        <v>0</v>
      </c>
      <c r="L81" s="25">
        <v>0</v>
      </c>
      <c r="M81" s="25">
        <v>0</v>
      </c>
      <c r="N81" s="25">
        <v>0</v>
      </c>
      <c r="O81" s="25">
        <v>0</v>
      </c>
      <c r="P81" s="25">
        <v>0</v>
      </c>
      <c r="Q81" s="25">
        <f t="shared" si="12"/>
        <v>0</v>
      </c>
    </row>
    <row r="82" spans="2:17" s="2" customFormat="1" ht="17" hidden="1" customHeight="1" outlineLevel="2">
      <c r="C82" s="45" t="s">
        <v>136</v>
      </c>
      <c r="D82" s="18"/>
      <c r="E82" s="25">
        <v>0</v>
      </c>
      <c r="F82" s="25">
        <v>0</v>
      </c>
      <c r="G82" s="25">
        <v>0</v>
      </c>
      <c r="H82" s="25">
        <v>0</v>
      </c>
      <c r="I82" s="25">
        <v>0</v>
      </c>
      <c r="J82" s="25">
        <v>0</v>
      </c>
      <c r="K82" s="25">
        <v>0</v>
      </c>
      <c r="L82" s="25">
        <v>0</v>
      </c>
      <c r="M82" s="25">
        <v>0</v>
      </c>
      <c r="N82" s="25">
        <v>0</v>
      </c>
      <c r="O82" s="25">
        <v>0</v>
      </c>
      <c r="P82" s="25">
        <v>0</v>
      </c>
      <c r="Q82" s="25">
        <f t="shared" si="12"/>
        <v>0</v>
      </c>
    </row>
    <row r="83" spans="2:17" s="2" customFormat="1" ht="17" hidden="1" customHeight="1" outlineLevel="1">
      <c r="B83" s="50" t="s">
        <v>123</v>
      </c>
      <c r="C83" s="51"/>
      <c r="D83" s="18"/>
      <c r="E83" s="25">
        <v>0</v>
      </c>
      <c r="F83" s="25">
        <v>0</v>
      </c>
      <c r="G83" s="25">
        <v>0</v>
      </c>
      <c r="H83" s="25">
        <v>0</v>
      </c>
      <c r="I83" s="25">
        <v>0</v>
      </c>
      <c r="J83" s="25">
        <v>0</v>
      </c>
      <c r="K83" s="25">
        <v>0</v>
      </c>
      <c r="L83" s="25">
        <v>0</v>
      </c>
      <c r="M83" s="25">
        <v>0</v>
      </c>
      <c r="N83" s="25">
        <v>0</v>
      </c>
      <c r="O83" s="25">
        <v>0</v>
      </c>
      <c r="P83" s="25">
        <v>0</v>
      </c>
      <c r="Q83" s="25">
        <f t="shared" si="12"/>
        <v>0</v>
      </c>
    </row>
    <row r="84" spans="2:17" s="2" customFormat="1" ht="17" hidden="1" customHeight="1" outlineLevel="2">
      <c r="B84" s="50"/>
      <c r="C84" s="19" t="s">
        <v>178</v>
      </c>
      <c r="D84" s="18"/>
      <c r="E84" s="25">
        <v>0</v>
      </c>
      <c r="F84" s="25">
        <v>0</v>
      </c>
      <c r="G84" s="25">
        <v>0</v>
      </c>
      <c r="H84" s="25">
        <v>0</v>
      </c>
      <c r="I84" s="25">
        <v>0</v>
      </c>
      <c r="J84" s="25">
        <v>0</v>
      </c>
      <c r="K84" s="25">
        <v>0</v>
      </c>
      <c r="L84" s="25">
        <v>0</v>
      </c>
      <c r="M84" s="25">
        <v>0</v>
      </c>
      <c r="N84" s="25">
        <v>0</v>
      </c>
      <c r="O84" s="25">
        <v>0</v>
      </c>
      <c r="P84" s="25">
        <v>0</v>
      </c>
      <c r="Q84" s="25">
        <f t="shared" si="12"/>
        <v>0</v>
      </c>
    </row>
    <row r="85" spans="2:17" s="2" customFormat="1" ht="17" hidden="1" customHeight="1" outlineLevel="2">
      <c r="B85" s="50"/>
      <c r="C85" s="19" t="s">
        <v>179</v>
      </c>
      <c r="D85" s="18"/>
      <c r="E85" s="25">
        <v>0</v>
      </c>
      <c r="F85" s="25">
        <v>0</v>
      </c>
      <c r="G85" s="25">
        <v>0</v>
      </c>
      <c r="H85" s="25">
        <v>0</v>
      </c>
      <c r="I85" s="25">
        <v>0</v>
      </c>
      <c r="J85" s="25">
        <v>0</v>
      </c>
      <c r="K85" s="25">
        <v>0</v>
      </c>
      <c r="L85" s="25">
        <v>0</v>
      </c>
      <c r="M85" s="25">
        <v>0</v>
      </c>
      <c r="N85" s="25">
        <v>0</v>
      </c>
      <c r="O85" s="25">
        <v>0</v>
      </c>
      <c r="P85" s="25">
        <v>0</v>
      </c>
      <c r="Q85" s="25">
        <f t="shared" si="12"/>
        <v>0</v>
      </c>
    </row>
    <row r="86" spans="2:17" s="2" customFormat="1" ht="17" hidden="1" customHeight="1" outlineLevel="2">
      <c r="C86" s="45" t="s">
        <v>106</v>
      </c>
      <c r="D86" s="18"/>
      <c r="E86" s="25">
        <v>0</v>
      </c>
      <c r="F86" s="25">
        <v>0</v>
      </c>
      <c r="G86" s="25">
        <v>0</v>
      </c>
      <c r="H86" s="25">
        <v>0</v>
      </c>
      <c r="I86" s="25">
        <v>0</v>
      </c>
      <c r="J86" s="25">
        <v>0</v>
      </c>
      <c r="K86" s="25">
        <v>0</v>
      </c>
      <c r="L86" s="25">
        <v>0</v>
      </c>
      <c r="M86" s="25">
        <v>0</v>
      </c>
      <c r="N86" s="25">
        <v>0</v>
      </c>
      <c r="O86" s="25">
        <v>0</v>
      </c>
      <c r="P86" s="25">
        <v>0</v>
      </c>
      <c r="Q86" s="25">
        <f t="shared" si="12"/>
        <v>0</v>
      </c>
    </row>
    <row r="87" spans="2:17" s="2" customFormat="1" ht="17" hidden="1" customHeight="1" outlineLevel="2">
      <c r="C87" s="45" t="s">
        <v>125</v>
      </c>
      <c r="D87" s="18"/>
      <c r="E87" s="25">
        <v>0</v>
      </c>
      <c r="F87" s="25">
        <v>0</v>
      </c>
      <c r="G87" s="25">
        <v>0</v>
      </c>
      <c r="H87" s="25">
        <v>0</v>
      </c>
      <c r="I87" s="25">
        <v>0</v>
      </c>
      <c r="J87" s="25">
        <v>0</v>
      </c>
      <c r="K87" s="25">
        <v>0</v>
      </c>
      <c r="L87" s="25">
        <v>0</v>
      </c>
      <c r="M87" s="25">
        <v>0</v>
      </c>
      <c r="N87" s="25">
        <v>0</v>
      </c>
      <c r="O87" s="25">
        <v>0</v>
      </c>
      <c r="P87" s="25">
        <v>0</v>
      </c>
      <c r="Q87" s="25">
        <f t="shared" si="12"/>
        <v>0</v>
      </c>
    </row>
    <row r="88" spans="2:17" s="2" customFormat="1" ht="17" hidden="1" customHeight="1" outlineLevel="2">
      <c r="C88" s="45" t="s">
        <v>122</v>
      </c>
      <c r="D88" s="18"/>
      <c r="E88" s="25">
        <v>0</v>
      </c>
      <c r="F88" s="25">
        <v>0</v>
      </c>
      <c r="G88" s="25">
        <v>0</v>
      </c>
      <c r="H88" s="25">
        <v>0</v>
      </c>
      <c r="I88" s="25">
        <v>0</v>
      </c>
      <c r="J88" s="25">
        <v>0</v>
      </c>
      <c r="K88" s="25">
        <v>0</v>
      </c>
      <c r="L88" s="25">
        <v>0</v>
      </c>
      <c r="M88" s="25">
        <v>0</v>
      </c>
      <c r="N88" s="25">
        <v>0</v>
      </c>
      <c r="O88" s="25">
        <v>0</v>
      </c>
      <c r="P88" s="25">
        <v>0</v>
      </c>
      <c r="Q88" s="25">
        <f t="shared" si="12"/>
        <v>0</v>
      </c>
    </row>
    <row r="89" spans="2:17" s="2" customFormat="1" ht="17" hidden="1" customHeight="1" outlineLevel="1">
      <c r="B89" s="50" t="s">
        <v>53</v>
      </c>
      <c r="C89" s="51"/>
      <c r="D89" s="18"/>
      <c r="E89" s="25">
        <v>0</v>
      </c>
      <c r="F89" s="25">
        <v>0</v>
      </c>
      <c r="G89" s="25">
        <v>0</v>
      </c>
      <c r="H89" s="25">
        <v>0</v>
      </c>
      <c r="I89" s="25">
        <v>0</v>
      </c>
      <c r="J89" s="25">
        <v>0</v>
      </c>
      <c r="K89" s="25">
        <v>0</v>
      </c>
      <c r="L89" s="25">
        <v>0</v>
      </c>
      <c r="M89" s="25">
        <v>0</v>
      </c>
      <c r="N89" s="25">
        <v>0</v>
      </c>
      <c r="O89" s="25">
        <v>0</v>
      </c>
      <c r="P89" s="25">
        <v>0</v>
      </c>
      <c r="Q89" s="25">
        <f t="shared" si="12"/>
        <v>0</v>
      </c>
    </row>
    <row r="90" spans="2:17" s="2" customFormat="1" ht="17" hidden="1" customHeight="1" outlineLevel="2">
      <c r="C90" s="19" t="s">
        <v>99</v>
      </c>
      <c r="D90" s="18"/>
      <c r="E90" s="25">
        <v>0</v>
      </c>
      <c r="F90" s="25">
        <v>0</v>
      </c>
      <c r="G90" s="25">
        <v>0</v>
      </c>
      <c r="H90" s="25">
        <v>0</v>
      </c>
      <c r="I90" s="25">
        <v>0</v>
      </c>
      <c r="J90" s="25">
        <v>0</v>
      </c>
      <c r="K90" s="25">
        <v>0</v>
      </c>
      <c r="L90" s="25">
        <v>0</v>
      </c>
      <c r="M90" s="25">
        <v>0</v>
      </c>
      <c r="N90" s="25">
        <v>0</v>
      </c>
      <c r="O90" s="25">
        <v>0</v>
      </c>
      <c r="P90" s="25">
        <v>0</v>
      </c>
      <c r="Q90" s="25">
        <f t="shared" si="12"/>
        <v>0</v>
      </c>
    </row>
    <row r="91" spans="2:17" s="2" customFormat="1" ht="17" hidden="1" customHeight="1" outlineLevel="2">
      <c r="C91" s="19" t="s">
        <v>181</v>
      </c>
      <c r="D91" s="18"/>
      <c r="E91" s="25">
        <v>0</v>
      </c>
      <c r="F91" s="25">
        <v>0</v>
      </c>
      <c r="G91" s="25">
        <v>0</v>
      </c>
      <c r="H91" s="25">
        <v>0</v>
      </c>
      <c r="I91" s="25">
        <v>0</v>
      </c>
      <c r="J91" s="25">
        <v>0</v>
      </c>
      <c r="K91" s="25">
        <v>0</v>
      </c>
      <c r="L91" s="25">
        <v>0</v>
      </c>
      <c r="M91" s="25">
        <v>0</v>
      </c>
      <c r="N91" s="25">
        <v>0</v>
      </c>
      <c r="O91" s="25">
        <v>0</v>
      </c>
      <c r="P91" s="25">
        <v>0</v>
      </c>
      <c r="Q91" s="25">
        <f t="shared" si="12"/>
        <v>0</v>
      </c>
    </row>
    <row r="92" spans="2:17" s="2" customFormat="1" ht="17" hidden="1" customHeight="1" outlineLevel="2">
      <c r="C92" s="19" t="s">
        <v>182</v>
      </c>
      <c r="D92" s="18"/>
      <c r="E92" s="25">
        <v>0</v>
      </c>
      <c r="F92" s="25">
        <v>0</v>
      </c>
      <c r="G92" s="25">
        <v>0</v>
      </c>
      <c r="H92" s="25">
        <v>0</v>
      </c>
      <c r="I92" s="25">
        <v>0</v>
      </c>
      <c r="J92" s="25">
        <v>0</v>
      </c>
      <c r="K92" s="25">
        <v>0</v>
      </c>
      <c r="L92" s="25">
        <v>0</v>
      </c>
      <c r="M92" s="25">
        <v>0</v>
      </c>
      <c r="N92" s="25">
        <v>0</v>
      </c>
      <c r="O92" s="25">
        <v>0</v>
      </c>
      <c r="P92" s="25">
        <v>0</v>
      </c>
      <c r="Q92" s="25">
        <f t="shared" si="12"/>
        <v>0</v>
      </c>
    </row>
    <row r="93" spans="2:17" s="2" customFormat="1" ht="17" hidden="1" customHeight="1" outlineLevel="2">
      <c r="C93" s="19" t="s">
        <v>183</v>
      </c>
      <c r="D93" s="18"/>
      <c r="E93" s="25">
        <v>0</v>
      </c>
      <c r="F93" s="25">
        <v>0</v>
      </c>
      <c r="G93" s="25">
        <v>0</v>
      </c>
      <c r="H93" s="25">
        <v>0</v>
      </c>
      <c r="I93" s="25">
        <v>0</v>
      </c>
      <c r="J93" s="25">
        <v>0</v>
      </c>
      <c r="K93" s="25">
        <v>0</v>
      </c>
      <c r="L93" s="25">
        <v>0</v>
      </c>
      <c r="M93" s="25">
        <v>0</v>
      </c>
      <c r="N93" s="25">
        <v>0</v>
      </c>
      <c r="O93" s="25">
        <v>0</v>
      </c>
      <c r="P93" s="25">
        <v>0</v>
      </c>
      <c r="Q93" s="25">
        <f t="shared" si="12"/>
        <v>0</v>
      </c>
    </row>
    <row r="94" spans="2:17" s="2" customFormat="1" ht="17" hidden="1" customHeight="1" outlineLevel="2">
      <c r="C94" s="45" t="s">
        <v>117</v>
      </c>
      <c r="D94" s="18"/>
      <c r="E94" s="25">
        <v>0</v>
      </c>
      <c r="F94" s="25">
        <v>0</v>
      </c>
      <c r="G94" s="25">
        <v>0</v>
      </c>
      <c r="H94" s="25">
        <v>0</v>
      </c>
      <c r="I94" s="25">
        <v>0</v>
      </c>
      <c r="J94" s="25">
        <v>0</v>
      </c>
      <c r="K94" s="25">
        <v>0</v>
      </c>
      <c r="L94" s="25">
        <v>0</v>
      </c>
      <c r="M94" s="25">
        <v>0</v>
      </c>
      <c r="N94" s="25">
        <v>0</v>
      </c>
      <c r="O94" s="25">
        <v>0</v>
      </c>
      <c r="P94" s="25">
        <v>0</v>
      </c>
      <c r="Q94" s="25">
        <f t="shared" si="12"/>
        <v>0</v>
      </c>
    </row>
    <row r="95" spans="2:17" s="2" customFormat="1" ht="17" hidden="1" customHeight="1" outlineLevel="2">
      <c r="C95" s="19" t="s">
        <v>180</v>
      </c>
      <c r="D95" s="18"/>
      <c r="E95" s="25">
        <v>0</v>
      </c>
      <c r="F95" s="25">
        <v>0</v>
      </c>
      <c r="G95" s="25">
        <v>0</v>
      </c>
      <c r="H95" s="25">
        <v>0</v>
      </c>
      <c r="I95" s="25">
        <v>0</v>
      </c>
      <c r="J95" s="25">
        <v>0</v>
      </c>
      <c r="K95" s="25">
        <v>0</v>
      </c>
      <c r="L95" s="25">
        <v>0</v>
      </c>
      <c r="M95" s="25">
        <v>0</v>
      </c>
      <c r="N95" s="25">
        <v>0</v>
      </c>
      <c r="O95" s="25">
        <v>0</v>
      </c>
      <c r="P95" s="25">
        <v>0</v>
      </c>
      <c r="Q95" s="25">
        <f t="shared" si="12"/>
        <v>0</v>
      </c>
    </row>
    <row r="96" spans="2:17" s="2" customFormat="1" ht="17" hidden="1" customHeight="1" outlineLevel="2">
      <c r="C96" s="45" t="s">
        <v>100</v>
      </c>
      <c r="D96" s="18"/>
      <c r="E96" s="25">
        <v>0</v>
      </c>
      <c r="F96" s="25">
        <v>0</v>
      </c>
      <c r="G96" s="25">
        <v>0</v>
      </c>
      <c r="H96" s="25">
        <v>0</v>
      </c>
      <c r="I96" s="25">
        <v>0</v>
      </c>
      <c r="J96" s="25">
        <v>0</v>
      </c>
      <c r="K96" s="25">
        <v>0</v>
      </c>
      <c r="L96" s="25">
        <v>0</v>
      </c>
      <c r="M96" s="25">
        <v>0</v>
      </c>
      <c r="N96" s="25">
        <v>0</v>
      </c>
      <c r="O96" s="25">
        <v>0</v>
      </c>
      <c r="P96" s="25">
        <v>0</v>
      </c>
      <c r="Q96" s="25">
        <f t="shared" si="12"/>
        <v>0</v>
      </c>
    </row>
    <row r="97" spans="2:17" s="2" customFormat="1" ht="17" hidden="1" customHeight="1" outlineLevel="1">
      <c r="B97" s="50" t="s">
        <v>102</v>
      </c>
      <c r="C97" s="51"/>
      <c r="D97" s="18"/>
      <c r="E97" s="25">
        <v>0</v>
      </c>
      <c r="F97" s="25">
        <v>0</v>
      </c>
      <c r="G97" s="25">
        <v>0</v>
      </c>
      <c r="H97" s="25">
        <v>0</v>
      </c>
      <c r="I97" s="25">
        <v>0</v>
      </c>
      <c r="J97" s="25">
        <v>0</v>
      </c>
      <c r="K97" s="25">
        <v>0</v>
      </c>
      <c r="L97" s="25">
        <v>0</v>
      </c>
      <c r="M97" s="25">
        <v>0</v>
      </c>
      <c r="N97" s="25">
        <v>0</v>
      </c>
      <c r="O97" s="25">
        <v>0</v>
      </c>
      <c r="P97" s="25">
        <v>0</v>
      </c>
      <c r="Q97" s="25">
        <f t="shared" si="12"/>
        <v>0</v>
      </c>
    </row>
    <row r="98" spans="2:17" s="1" customFormat="1" ht="17" hidden="1" customHeight="1" outlineLevel="2">
      <c r="C98" s="1" t="s">
        <v>108</v>
      </c>
      <c r="D98" s="18"/>
      <c r="E98" s="25">
        <v>0</v>
      </c>
      <c r="F98" s="25">
        <v>0</v>
      </c>
      <c r="G98" s="25">
        <v>0</v>
      </c>
      <c r="H98" s="25">
        <v>0</v>
      </c>
      <c r="I98" s="25">
        <v>0</v>
      </c>
      <c r="J98" s="25">
        <v>0</v>
      </c>
      <c r="K98" s="25">
        <v>0</v>
      </c>
      <c r="L98" s="25">
        <v>0</v>
      </c>
      <c r="M98" s="25">
        <v>0</v>
      </c>
      <c r="N98" s="25">
        <v>0</v>
      </c>
      <c r="O98" s="25">
        <v>0</v>
      </c>
      <c r="P98" s="25">
        <v>0</v>
      </c>
      <c r="Q98" s="25">
        <f t="shared" si="12"/>
        <v>0</v>
      </c>
    </row>
    <row r="99" spans="2:17" s="1" customFormat="1" ht="17" hidden="1" customHeight="1" outlineLevel="2">
      <c r="C99" s="1" t="s">
        <v>124</v>
      </c>
      <c r="D99" s="18"/>
      <c r="E99" s="25">
        <v>0</v>
      </c>
      <c r="F99" s="25">
        <v>0</v>
      </c>
      <c r="G99" s="25">
        <v>0</v>
      </c>
      <c r="H99" s="25">
        <v>0</v>
      </c>
      <c r="I99" s="25">
        <v>0</v>
      </c>
      <c r="J99" s="25">
        <v>0</v>
      </c>
      <c r="K99" s="25">
        <v>0</v>
      </c>
      <c r="L99" s="25">
        <v>0</v>
      </c>
      <c r="M99" s="25">
        <v>0</v>
      </c>
      <c r="N99" s="25">
        <v>0</v>
      </c>
      <c r="O99" s="25">
        <v>0</v>
      </c>
      <c r="P99" s="25">
        <v>0</v>
      </c>
      <c r="Q99" s="25">
        <f t="shared" si="12"/>
        <v>0</v>
      </c>
    </row>
    <row r="100" spans="2:17" s="1" customFormat="1" ht="17" hidden="1" customHeight="1" outlineLevel="2">
      <c r="C100" s="1" t="s">
        <v>109</v>
      </c>
      <c r="D100" s="18"/>
      <c r="E100" s="25">
        <v>0</v>
      </c>
      <c r="F100" s="25">
        <v>0</v>
      </c>
      <c r="G100" s="25">
        <v>0</v>
      </c>
      <c r="H100" s="25">
        <v>0</v>
      </c>
      <c r="I100" s="25">
        <v>0</v>
      </c>
      <c r="J100" s="25">
        <v>0</v>
      </c>
      <c r="K100" s="25">
        <v>0</v>
      </c>
      <c r="L100" s="25">
        <v>0</v>
      </c>
      <c r="M100" s="25">
        <v>0</v>
      </c>
      <c r="N100" s="25">
        <v>0</v>
      </c>
      <c r="O100" s="25">
        <v>0</v>
      </c>
      <c r="P100" s="25">
        <v>0</v>
      </c>
      <c r="Q100" s="25">
        <f t="shared" si="12"/>
        <v>0</v>
      </c>
    </row>
    <row r="101" spans="2:17" s="1" customFormat="1" ht="17" hidden="1" customHeight="1" outlineLevel="2">
      <c r="C101" s="1" t="s">
        <v>103</v>
      </c>
      <c r="D101" s="18"/>
      <c r="E101" s="25">
        <v>0</v>
      </c>
      <c r="F101" s="25">
        <v>0</v>
      </c>
      <c r="G101" s="25">
        <v>0</v>
      </c>
      <c r="H101" s="25">
        <v>0</v>
      </c>
      <c r="I101" s="25">
        <v>0</v>
      </c>
      <c r="J101" s="25">
        <v>0</v>
      </c>
      <c r="K101" s="25">
        <v>0</v>
      </c>
      <c r="L101" s="25">
        <v>0</v>
      </c>
      <c r="M101" s="25">
        <v>0</v>
      </c>
      <c r="N101" s="25">
        <v>0</v>
      </c>
      <c r="O101" s="25">
        <v>0</v>
      </c>
      <c r="P101" s="25">
        <v>0</v>
      </c>
      <c r="Q101" s="25">
        <f t="shared" si="12"/>
        <v>0</v>
      </c>
    </row>
    <row r="102" spans="2:17" s="1" customFormat="1" ht="17" hidden="1" customHeight="1" outlineLevel="2">
      <c r="C102" s="1" t="s">
        <v>105</v>
      </c>
      <c r="D102" s="18"/>
      <c r="E102" s="25">
        <v>0</v>
      </c>
      <c r="F102" s="25">
        <v>0</v>
      </c>
      <c r="G102" s="25">
        <v>0</v>
      </c>
      <c r="H102" s="25">
        <v>0</v>
      </c>
      <c r="I102" s="25">
        <v>0</v>
      </c>
      <c r="J102" s="25">
        <v>0</v>
      </c>
      <c r="K102" s="25">
        <v>0</v>
      </c>
      <c r="L102" s="25">
        <v>0</v>
      </c>
      <c r="M102" s="25">
        <v>0</v>
      </c>
      <c r="N102" s="25">
        <v>0</v>
      </c>
      <c r="O102" s="25">
        <v>0</v>
      </c>
      <c r="P102" s="25">
        <v>0</v>
      </c>
      <c r="Q102" s="25">
        <f t="shared" si="12"/>
        <v>0</v>
      </c>
    </row>
    <row r="103" spans="2:17" s="1" customFormat="1" ht="17" hidden="1" customHeight="1" outlineLevel="2">
      <c r="C103" s="1" t="s">
        <v>127</v>
      </c>
      <c r="D103" s="18"/>
      <c r="E103" s="25">
        <v>0</v>
      </c>
      <c r="F103" s="25">
        <v>0</v>
      </c>
      <c r="G103" s="25">
        <v>0</v>
      </c>
      <c r="H103" s="25">
        <v>0</v>
      </c>
      <c r="I103" s="25">
        <v>0</v>
      </c>
      <c r="J103" s="25">
        <v>0</v>
      </c>
      <c r="K103" s="25">
        <v>0</v>
      </c>
      <c r="L103" s="25">
        <v>0</v>
      </c>
      <c r="M103" s="25">
        <v>0</v>
      </c>
      <c r="N103" s="25">
        <v>0</v>
      </c>
      <c r="O103" s="25">
        <v>0</v>
      </c>
      <c r="P103" s="25">
        <v>0</v>
      </c>
      <c r="Q103" s="25">
        <f t="shared" si="12"/>
        <v>0</v>
      </c>
    </row>
    <row r="104" spans="2:17" s="1" customFormat="1" ht="17" hidden="1" customHeight="1" outlineLevel="2">
      <c r="C104" s="1" t="s">
        <v>104</v>
      </c>
      <c r="D104" s="18"/>
      <c r="E104" s="25">
        <v>0</v>
      </c>
      <c r="F104" s="25">
        <v>0</v>
      </c>
      <c r="G104" s="25">
        <v>0</v>
      </c>
      <c r="H104" s="25">
        <v>0</v>
      </c>
      <c r="I104" s="25">
        <v>0</v>
      </c>
      <c r="J104" s="25">
        <v>0</v>
      </c>
      <c r="K104" s="25">
        <v>0</v>
      </c>
      <c r="L104" s="25">
        <v>0</v>
      </c>
      <c r="M104" s="25">
        <v>0</v>
      </c>
      <c r="N104" s="25">
        <v>0</v>
      </c>
      <c r="O104" s="25">
        <v>0</v>
      </c>
      <c r="P104" s="25">
        <v>0</v>
      </c>
      <c r="Q104" s="25">
        <f t="shared" si="12"/>
        <v>0</v>
      </c>
    </row>
    <row r="105" spans="2:17" s="2" customFormat="1" ht="17" hidden="1" customHeight="1" outlineLevel="1">
      <c r="B105" s="50" t="s">
        <v>112</v>
      </c>
      <c r="C105" s="45"/>
      <c r="D105" s="18"/>
      <c r="E105" s="25">
        <v>0</v>
      </c>
      <c r="F105" s="25">
        <v>0</v>
      </c>
      <c r="G105" s="25">
        <v>0</v>
      </c>
      <c r="H105" s="25">
        <v>0</v>
      </c>
      <c r="I105" s="25">
        <v>0</v>
      </c>
      <c r="J105" s="25">
        <v>0</v>
      </c>
      <c r="K105" s="25">
        <v>0</v>
      </c>
      <c r="L105" s="25">
        <v>0</v>
      </c>
      <c r="M105" s="25">
        <v>0</v>
      </c>
      <c r="N105" s="25">
        <v>0</v>
      </c>
      <c r="O105" s="25">
        <v>0</v>
      </c>
      <c r="P105" s="25">
        <v>0</v>
      </c>
      <c r="Q105" s="25">
        <f t="shared" si="12"/>
        <v>0</v>
      </c>
    </row>
    <row r="106" spans="2:17" s="2" customFormat="1" ht="17" hidden="1" customHeight="1" outlineLevel="1">
      <c r="B106" s="50" t="s">
        <v>43</v>
      </c>
      <c r="C106" s="51"/>
      <c r="D106" s="18"/>
      <c r="E106" s="25">
        <v>0</v>
      </c>
      <c r="F106" s="25">
        <v>0</v>
      </c>
      <c r="G106" s="25">
        <v>0</v>
      </c>
      <c r="H106" s="25">
        <v>0</v>
      </c>
      <c r="I106" s="25">
        <v>0</v>
      </c>
      <c r="J106" s="25">
        <v>0</v>
      </c>
      <c r="K106" s="25">
        <v>0</v>
      </c>
      <c r="L106" s="25">
        <v>0</v>
      </c>
      <c r="M106" s="25">
        <v>0</v>
      </c>
      <c r="N106" s="25">
        <v>0</v>
      </c>
      <c r="O106" s="25">
        <v>0</v>
      </c>
      <c r="P106" s="25">
        <v>0</v>
      </c>
      <c r="Q106" s="25">
        <f t="shared" si="12"/>
        <v>0</v>
      </c>
    </row>
    <row r="107" spans="2:17" s="1" customFormat="1" ht="17" hidden="1" customHeight="1" outlineLevel="2">
      <c r="C107" s="1" t="s">
        <v>44</v>
      </c>
      <c r="D107" s="18"/>
      <c r="E107" s="25">
        <v>0</v>
      </c>
      <c r="F107" s="25">
        <v>0</v>
      </c>
      <c r="G107" s="25">
        <v>0</v>
      </c>
      <c r="H107" s="25">
        <v>0</v>
      </c>
      <c r="I107" s="25">
        <v>0</v>
      </c>
      <c r="J107" s="25">
        <v>0</v>
      </c>
      <c r="K107" s="25">
        <v>0</v>
      </c>
      <c r="L107" s="25">
        <v>0</v>
      </c>
      <c r="M107" s="25">
        <v>0</v>
      </c>
      <c r="N107" s="25">
        <v>0</v>
      </c>
      <c r="O107" s="25">
        <v>0</v>
      </c>
      <c r="P107" s="25">
        <v>0</v>
      </c>
      <c r="Q107" s="25">
        <f t="shared" si="12"/>
        <v>0</v>
      </c>
    </row>
    <row r="108" spans="2:17" s="1" customFormat="1" ht="17" hidden="1" customHeight="1" outlineLevel="2">
      <c r="C108" s="1" t="s">
        <v>45</v>
      </c>
      <c r="D108" s="18"/>
      <c r="E108" s="25">
        <v>0</v>
      </c>
      <c r="F108" s="25">
        <v>0</v>
      </c>
      <c r="G108" s="25">
        <v>0</v>
      </c>
      <c r="H108" s="25">
        <v>0</v>
      </c>
      <c r="I108" s="25">
        <v>0</v>
      </c>
      <c r="J108" s="25">
        <v>0</v>
      </c>
      <c r="K108" s="25">
        <v>0</v>
      </c>
      <c r="L108" s="25">
        <v>0</v>
      </c>
      <c r="M108" s="25">
        <v>0</v>
      </c>
      <c r="N108" s="25">
        <v>0</v>
      </c>
      <c r="O108" s="25">
        <v>0</v>
      </c>
      <c r="P108" s="25">
        <v>0</v>
      </c>
      <c r="Q108" s="25">
        <f t="shared" si="12"/>
        <v>0</v>
      </c>
    </row>
    <row r="109" spans="2:17" s="1" customFormat="1" ht="17" hidden="1" customHeight="1" outlineLevel="2">
      <c r="C109" s="1" t="s">
        <v>89</v>
      </c>
      <c r="D109" s="18"/>
      <c r="E109" s="25">
        <v>0</v>
      </c>
      <c r="F109" s="25">
        <v>0</v>
      </c>
      <c r="G109" s="25">
        <v>0</v>
      </c>
      <c r="H109" s="25">
        <v>0</v>
      </c>
      <c r="I109" s="25">
        <v>0</v>
      </c>
      <c r="J109" s="25">
        <v>0</v>
      </c>
      <c r="K109" s="25">
        <v>0</v>
      </c>
      <c r="L109" s="25">
        <v>0</v>
      </c>
      <c r="M109" s="25">
        <v>0</v>
      </c>
      <c r="N109" s="25">
        <v>0</v>
      </c>
      <c r="O109" s="25">
        <v>0</v>
      </c>
      <c r="P109" s="25">
        <v>0</v>
      </c>
      <c r="Q109" s="25">
        <f t="shared" si="12"/>
        <v>0</v>
      </c>
    </row>
    <row r="110" spans="2:17" s="1" customFormat="1" ht="17" hidden="1" customHeight="1" outlineLevel="2">
      <c r="C110" s="1" t="s">
        <v>90</v>
      </c>
      <c r="D110" s="18"/>
      <c r="E110" s="25">
        <v>0</v>
      </c>
      <c r="F110" s="25">
        <v>0</v>
      </c>
      <c r="G110" s="25">
        <v>0</v>
      </c>
      <c r="H110" s="25">
        <v>0</v>
      </c>
      <c r="I110" s="25">
        <v>0</v>
      </c>
      <c r="J110" s="25">
        <v>0</v>
      </c>
      <c r="K110" s="25">
        <v>0</v>
      </c>
      <c r="L110" s="25">
        <v>0</v>
      </c>
      <c r="M110" s="25">
        <v>0</v>
      </c>
      <c r="N110" s="25">
        <v>0</v>
      </c>
      <c r="O110" s="25">
        <v>0</v>
      </c>
      <c r="P110" s="25">
        <v>0</v>
      </c>
      <c r="Q110" s="25">
        <f t="shared" si="12"/>
        <v>0</v>
      </c>
    </row>
    <row r="111" spans="2:17" s="1" customFormat="1" ht="17" hidden="1" customHeight="1" outlineLevel="2">
      <c r="C111" s="1" t="s">
        <v>46</v>
      </c>
      <c r="D111" s="18"/>
      <c r="E111" s="25">
        <v>0</v>
      </c>
      <c r="F111" s="25">
        <v>0</v>
      </c>
      <c r="G111" s="25">
        <v>0</v>
      </c>
      <c r="H111" s="25">
        <v>0</v>
      </c>
      <c r="I111" s="25">
        <v>0</v>
      </c>
      <c r="J111" s="25">
        <v>0</v>
      </c>
      <c r="K111" s="25">
        <v>0</v>
      </c>
      <c r="L111" s="25">
        <v>0</v>
      </c>
      <c r="M111" s="25">
        <v>0</v>
      </c>
      <c r="N111" s="25">
        <v>0</v>
      </c>
      <c r="O111" s="25">
        <v>0</v>
      </c>
      <c r="P111" s="25">
        <v>0</v>
      </c>
      <c r="Q111" s="25">
        <f t="shared" si="12"/>
        <v>0</v>
      </c>
    </row>
    <row r="112" spans="2:17" s="2" customFormat="1" ht="17" hidden="1" customHeight="1" outlineLevel="1">
      <c r="B112" s="50" t="s">
        <v>54</v>
      </c>
      <c r="C112" s="51"/>
      <c r="D112" s="18"/>
      <c r="E112" s="25">
        <v>0</v>
      </c>
      <c r="F112" s="25">
        <v>0</v>
      </c>
      <c r="G112" s="25">
        <v>0</v>
      </c>
      <c r="H112" s="25">
        <v>0</v>
      </c>
      <c r="I112" s="25">
        <v>0</v>
      </c>
      <c r="J112" s="25">
        <v>0</v>
      </c>
      <c r="K112" s="25">
        <v>0</v>
      </c>
      <c r="L112" s="25">
        <v>0</v>
      </c>
      <c r="M112" s="25">
        <v>0</v>
      </c>
      <c r="N112" s="25">
        <v>0</v>
      </c>
      <c r="O112" s="25">
        <v>0</v>
      </c>
      <c r="P112" s="25">
        <v>0</v>
      </c>
      <c r="Q112" s="25">
        <f t="shared" si="12"/>
        <v>0</v>
      </c>
    </row>
    <row r="113" spans="2:17" s="1" customFormat="1" ht="17" hidden="1" customHeight="1" outlineLevel="2">
      <c r="C113" s="1" t="s">
        <v>56</v>
      </c>
      <c r="D113" s="18"/>
      <c r="E113" s="25">
        <v>0</v>
      </c>
      <c r="F113" s="25">
        <v>0</v>
      </c>
      <c r="G113" s="25">
        <v>0</v>
      </c>
      <c r="H113" s="25">
        <v>0</v>
      </c>
      <c r="I113" s="25">
        <v>0</v>
      </c>
      <c r="J113" s="25">
        <v>0</v>
      </c>
      <c r="K113" s="25">
        <v>0</v>
      </c>
      <c r="L113" s="25">
        <v>0</v>
      </c>
      <c r="M113" s="25">
        <v>0</v>
      </c>
      <c r="N113" s="25">
        <v>0</v>
      </c>
      <c r="O113" s="25">
        <v>0</v>
      </c>
      <c r="P113" s="25">
        <v>0</v>
      </c>
      <c r="Q113" s="25">
        <f t="shared" si="12"/>
        <v>0</v>
      </c>
    </row>
    <row r="114" spans="2:17" s="1" customFormat="1" ht="17" hidden="1" customHeight="1" outlineLevel="2">
      <c r="C114" s="1" t="s">
        <v>128</v>
      </c>
      <c r="D114" s="18"/>
      <c r="E114" s="25">
        <v>0</v>
      </c>
      <c r="F114" s="25">
        <v>0</v>
      </c>
      <c r="G114" s="25">
        <v>0</v>
      </c>
      <c r="H114" s="25">
        <v>0</v>
      </c>
      <c r="I114" s="25">
        <v>0</v>
      </c>
      <c r="J114" s="25">
        <v>0</v>
      </c>
      <c r="K114" s="25">
        <v>0</v>
      </c>
      <c r="L114" s="25">
        <v>0</v>
      </c>
      <c r="M114" s="25">
        <v>0</v>
      </c>
      <c r="N114" s="25">
        <v>0</v>
      </c>
      <c r="O114" s="25">
        <v>0</v>
      </c>
      <c r="P114" s="25">
        <v>0</v>
      </c>
      <c r="Q114" s="25">
        <f t="shared" si="12"/>
        <v>0</v>
      </c>
    </row>
    <row r="115" spans="2:17" s="1" customFormat="1" ht="17" hidden="1" customHeight="1" outlineLevel="2">
      <c r="C115" s="1" t="s">
        <v>55</v>
      </c>
      <c r="D115" s="18"/>
      <c r="E115" s="25">
        <v>0</v>
      </c>
      <c r="F115" s="25">
        <v>0</v>
      </c>
      <c r="G115" s="25">
        <v>0</v>
      </c>
      <c r="H115" s="25">
        <v>0</v>
      </c>
      <c r="I115" s="25">
        <v>0</v>
      </c>
      <c r="J115" s="25">
        <v>0</v>
      </c>
      <c r="K115" s="25">
        <v>0</v>
      </c>
      <c r="L115" s="25">
        <v>0</v>
      </c>
      <c r="M115" s="25">
        <v>0</v>
      </c>
      <c r="N115" s="25">
        <v>0</v>
      </c>
      <c r="O115" s="25">
        <v>0</v>
      </c>
      <c r="P115" s="25">
        <v>0</v>
      </c>
      <c r="Q115" s="25">
        <f t="shared" si="12"/>
        <v>0</v>
      </c>
    </row>
    <row r="116" spans="2:17" s="1" customFormat="1" ht="17" hidden="1" customHeight="1" outlineLevel="2">
      <c r="C116" s="1" t="s">
        <v>129</v>
      </c>
      <c r="D116" s="18"/>
      <c r="E116" s="25">
        <v>0</v>
      </c>
      <c r="F116" s="25">
        <v>0</v>
      </c>
      <c r="G116" s="25">
        <v>0</v>
      </c>
      <c r="H116" s="25">
        <v>0</v>
      </c>
      <c r="I116" s="25">
        <v>0</v>
      </c>
      <c r="J116" s="25">
        <v>0</v>
      </c>
      <c r="K116" s="25">
        <v>0</v>
      </c>
      <c r="L116" s="25">
        <v>0</v>
      </c>
      <c r="M116" s="25">
        <v>0</v>
      </c>
      <c r="N116" s="25">
        <v>0</v>
      </c>
      <c r="O116" s="25">
        <v>0</v>
      </c>
      <c r="P116" s="25">
        <v>0</v>
      </c>
      <c r="Q116" s="25">
        <f t="shared" si="12"/>
        <v>0</v>
      </c>
    </row>
    <row r="117" spans="2:17" s="1" customFormat="1" ht="17" hidden="1" customHeight="1" outlineLevel="2">
      <c r="C117" s="1" t="s">
        <v>57</v>
      </c>
      <c r="D117" s="18"/>
      <c r="E117" s="25">
        <v>0</v>
      </c>
      <c r="F117" s="25">
        <v>0</v>
      </c>
      <c r="G117" s="25">
        <v>0</v>
      </c>
      <c r="H117" s="25">
        <v>0</v>
      </c>
      <c r="I117" s="25">
        <v>0</v>
      </c>
      <c r="J117" s="25">
        <v>0</v>
      </c>
      <c r="K117" s="25">
        <v>0</v>
      </c>
      <c r="L117" s="25">
        <v>0</v>
      </c>
      <c r="M117" s="25">
        <v>0</v>
      </c>
      <c r="N117" s="25">
        <v>0</v>
      </c>
      <c r="O117" s="25">
        <v>0</v>
      </c>
      <c r="P117" s="25">
        <v>0</v>
      </c>
      <c r="Q117" s="25">
        <f t="shared" si="12"/>
        <v>0</v>
      </c>
    </row>
    <row r="118" spans="2:17" s="2" customFormat="1" ht="17" hidden="1" customHeight="1" outlineLevel="1">
      <c r="B118" s="50" t="s">
        <v>47</v>
      </c>
      <c r="C118" s="51"/>
      <c r="D118" s="18"/>
      <c r="E118" s="25">
        <v>0</v>
      </c>
      <c r="F118" s="25">
        <v>0</v>
      </c>
      <c r="G118" s="25">
        <v>0</v>
      </c>
      <c r="H118" s="25">
        <v>0</v>
      </c>
      <c r="I118" s="25">
        <v>0</v>
      </c>
      <c r="J118" s="25">
        <v>0</v>
      </c>
      <c r="K118" s="25">
        <v>0</v>
      </c>
      <c r="L118" s="25">
        <v>0</v>
      </c>
      <c r="M118" s="25">
        <v>0</v>
      </c>
      <c r="N118" s="25">
        <v>0</v>
      </c>
      <c r="O118" s="25">
        <v>0</v>
      </c>
      <c r="P118" s="25">
        <v>0</v>
      </c>
      <c r="Q118" s="25">
        <f t="shared" si="12"/>
        <v>0</v>
      </c>
    </row>
    <row r="119" spans="2:17" s="1" customFormat="1" ht="17" hidden="1" customHeight="1" outlineLevel="2">
      <c r="C119" s="1" t="s">
        <v>48</v>
      </c>
      <c r="D119" s="18"/>
      <c r="E119" s="25">
        <v>0</v>
      </c>
      <c r="F119" s="25">
        <v>0</v>
      </c>
      <c r="G119" s="25">
        <v>0</v>
      </c>
      <c r="H119" s="25">
        <v>0</v>
      </c>
      <c r="I119" s="25">
        <v>0</v>
      </c>
      <c r="J119" s="25">
        <v>0</v>
      </c>
      <c r="K119" s="25">
        <v>0</v>
      </c>
      <c r="L119" s="25">
        <v>0</v>
      </c>
      <c r="M119" s="25">
        <v>0</v>
      </c>
      <c r="N119" s="25">
        <v>0</v>
      </c>
      <c r="O119" s="25">
        <v>0</v>
      </c>
      <c r="P119" s="25">
        <v>0</v>
      </c>
      <c r="Q119" s="25">
        <f t="shared" si="12"/>
        <v>0</v>
      </c>
    </row>
    <row r="120" spans="2:17" s="1" customFormat="1" ht="17" hidden="1" customHeight="1" outlineLevel="2">
      <c r="C120" s="1" t="s">
        <v>107</v>
      </c>
      <c r="D120" s="18"/>
      <c r="E120" s="25">
        <v>0</v>
      </c>
      <c r="F120" s="25">
        <v>0</v>
      </c>
      <c r="G120" s="25">
        <v>0</v>
      </c>
      <c r="H120" s="25">
        <v>0</v>
      </c>
      <c r="I120" s="25">
        <v>0</v>
      </c>
      <c r="J120" s="25">
        <v>0</v>
      </c>
      <c r="K120" s="25">
        <v>0</v>
      </c>
      <c r="L120" s="25">
        <v>0</v>
      </c>
      <c r="M120" s="25">
        <v>0</v>
      </c>
      <c r="N120" s="25">
        <v>0</v>
      </c>
      <c r="O120" s="25">
        <v>0</v>
      </c>
      <c r="P120" s="25">
        <v>0</v>
      </c>
      <c r="Q120" s="25">
        <f t="shared" si="12"/>
        <v>0</v>
      </c>
    </row>
    <row r="121" spans="2:17" s="1" customFormat="1" ht="17" hidden="1" customHeight="1" outlineLevel="2">
      <c r="C121" s="1" t="s">
        <v>49</v>
      </c>
      <c r="D121" s="18"/>
      <c r="E121" s="25">
        <v>0</v>
      </c>
      <c r="F121" s="25">
        <v>0</v>
      </c>
      <c r="G121" s="25">
        <v>0</v>
      </c>
      <c r="H121" s="25">
        <v>0</v>
      </c>
      <c r="I121" s="25">
        <v>0</v>
      </c>
      <c r="J121" s="25">
        <v>0</v>
      </c>
      <c r="K121" s="25">
        <v>0</v>
      </c>
      <c r="L121" s="25">
        <v>0</v>
      </c>
      <c r="M121" s="25">
        <v>0</v>
      </c>
      <c r="N121" s="25">
        <v>0</v>
      </c>
      <c r="O121" s="25">
        <v>0</v>
      </c>
      <c r="P121" s="25">
        <v>0</v>
      </c>
      <c r="Q121" s="25">
        <f t="shared" si="12"/>
        <v>0</v>
      </c>
    </row>
    <row r="122" spans="2:17" s="2" customFormat="1" ht="17" hidden="1" customHeight="1" outlineLevel="1">
      <c r="B122" s="56" t="s">
        <v>30</v>
      </c>
      <c r="D122" s="18"/>
      <c r="E122" s="25">
        <v>0</v>
      </c>
      <c r="F122" s="25">
        <v>0</v>
      </c>
      <c r="G122" s="25">
        <v>0</v>
      </c>
      <c r="H122" s="25">
        <v>0</v>
      </c>
      <c r="I122" s="25">
        <v>0</v>
      </c>
      <c r="J122" s="25">
        <v>0</v>
      </c>
      <c r="K122" s="25">
        <v>0</v>
      </c>
      <c r="L122" s="25">
        <v>0</v>
      </c>
      <c r="M122" s="25">
        <v>0</v>
      </c>
      <c r="N122" s="25">
        <v>0</v>
      </c>
      <c r="O122" s="25">
        <v>0</v>
      </c>
      <c r="P122" s="25">
        <v>0</v>
      </c>
      <c r="Q122" s="25">
        <f t="shared" si="12"/>
        <v>0</v>
      </c>
    </row>
    <row r="123" spans="2:17" s="1" customFormat="1" ht="17" hidden="1" customHeight="1" outlineLevel="2">
      <c r="C123" s="1" t="s">
        <v>91</v>
      </c>
      <c r="D123" s="18"/>
      <c r="E123" s="25">
        <v>0</v>
      </c>
      <c r="F123" s="25">
        <v>0</v>
      </c>
      <c r="G123" s="25">
        <v>0</v>
      </c>
      <c r="H123" s="25">
        <v>0</v>
      </c>
      <c r="I123" s="25">
        <v>0</v>
      </c>
      <c r="J123" s="25">
        <v>0</v>
      </c>
      <c r="K123" s="25">
        <v>0</v>
      </c>
      <c r="L123" s="25">
        <v>0</v>
      </c>
      <c r="M123" s="25">
        <v>0</v>
      </c>
      <c r="N123" s="25">
        <v>0</v>
      </c>
      <c r="O123" s="25">
        <v>0</v>
      </c>
      <c r="P123" s="25">
        <v>0</v>
      </c>
      <c r="Q123" s="25">
        <f t="shared" si="12"/>
        <v>0</v>
      </c>
    </row>
    <row r="124" spans="2:17" s="1" customFormat="1" ht="17" hidden="1" customHeight="1" outlineLevel="2">
      <c r="C124" s="1" t="s">
        <v>131</v>
      </c>
      <c r="D124" s="18"/>
      <c r="E124" s="25">
        <v>0</v>
      </c>
      <c r="F124" s="25">
        <v>0</v>
      </c>
      <c r="G124" s="25">
        <v>0</v>
      </c>
      <c r="H124" s="25">
        <v>0</v>
      </c>
      <c r="I124" s="25">
        <v>0</v>
      </c>
      <c r="J124" s="25">
        <v>0</v>
      </c>
      <c r="K124" s="25">
        <v>0</v>
      </c>
      <c r="L124" s="25">
        <v>0</v>
      </c>
      <c r="M124" s="25">
        <v>0</v>
      </c>
      <c r="N124" s="25">
        <v>0</v>
      </c>
      <c r="O124" s="25">
        <v>0</v>
      </c>
      <c r="P124" s="25">
        <v>0</v>
      </c>
      <c r="Q124" s="25">
        <f t="shared" si="12"/>
        <v>0</v>
      </c>
    </row>
    <row r="125" spans="2:17" s="1" customFormat="1" ht="17" hidden="1" customHeight="1" outlineLevel="2">
      <c r="C125" s="1" t="s">
        <v>33</v>
      </c>
      <c r="D125" s="18"/>
      <c r="E125" s="25">
        <v>0</v>
      </c>
      <c r="F125" s="25">
        <v>0</v>
      </c>
      <c r="G125" s="25">
        <v>0</v>
      </c>
      <c r="H125" s="25">
        <v>0</v>
      </c>
      <c r="I125" s="25">
        <v>0</v>
      </c>
      <c r="J125" s="25">
        <v>0</v>
      </c>
      <c r="K125" s="25">
        <v>0</v>
      </c>
      <c r="L125" s="25">
        <v>0</v>
      </c>
      <c r="M125" s="25">
        <v>0</v>
      </c>
      <c r="N125" s="25">
        <v>0</v>
      </c>
      <c r="O125" s="25">
        <v>0</v>
      </c>
      <c r="P125" s="25">
        <v>0</v>
      </c>
      <c r="Q125" s="25">
        <f t="shared" si="12"/>
        <v>0</v>
      </c>
    </row>
    <row r="126" spans="2:17" s="1" customFormat="1" ht="17" hidden="1" customHeight="1" outlineLevel="2">
      <c r="C126" s="1" t="s">
        <v>31</v>
      </c>
      <c r="D126" s="18"/>
      <c r="E126" s="25">
        <v>0</v>
      </c>
      <c r="F126" s="25">
        <v>0</v>
      </c>
      <c r="G126" s="25">
        <v>0</v>
      </c>
      <c r="H126" s="25">
        <v>0</v>
      </c>
      <c r="I126" s="25">
        <v>0</v>
      </c>
      <c r="J126" s="25">
        <v>0</v>
      </c>
      <c r="K126" s="25">
        <v>0</v>
      </c>
      <c r="L126" s="25">
        <v>0</v>
      </c>
      <c r="M126" s="25">
        <v>0</v>
      </c>
      <c r="N126" s="25">
        <v>0</v>
      </c>
      <c r="O126" s="25">
        <v>0</v>
      </c>
      <c r="P126" s="25">
        <v>0</v>
      </c>
      <c r="Q126" s="25">
        <f t="shared" si="12"/>
        <v>0</v>
      </c>
    </row>
    <row r="127" spans="2:17" s="1" customFormat="1" ht="17" hidden="1" customHeight="1" outlineLevel="2">
      <c r="C127" s="1" t="s">
        <v>32</v>
      </c>
      <c r="D127" s="18"/>
      <c r="E127" s="25">
        <v>0</v>
      </c>
      <c r="F127" s="25">
        <v>0</v>
      </c>
      <c r="G127" s="25">
        <v>0</v>
      </c>
      <c r="H127" s="25">
        <v>0</v>
      </c>
      <c r="I127" s="25">
        <v>0</v>
      </c>
      <c r="J127" s="25">
        <v>0</v>
      </c>
      <c r="K127" s="25">
        <v>0</v>
      </c>
      <c r="L127" s="25">
        <v>0</v>
      </c>
      <c r="M127" s="25">
        <v>0</v>
      </c>
      <c r="N127" s="25">
        <v>0</v>
      </c>
      <c r="O127" s="25">
        <v>0</v>
      </c>
      <c r="P127" s="25">
        <v>0</v>
      </c>
      <c r="Q127" s="25">
        <f t="shared" si="12"/>
        <v>0</v>
      </c>
    </row>
    <row r="128" spans="2:17" s="1" customFormat="1" ht="17" hidden="1" customHeight="1" outlineLevel="2">
      <c r="C128" s="1" t="s">
        <v>34</v>
      </c>
      <c r="D128" s="18"/>
      <c r="E128" s="25">
        <v>0</v>
      </c>
      <c r="F128" s="25">
        <v>0</v>
      </c>
      <c r="G128" s="25">
        <v>0</v>
      </c>
      <c r="H128" s="25">
        <v>0</v>
      </c>
      <c r="I128" s="25">
        <v>0</v>
      </c>
      <c r="J128" s="25">
        <v>0</v>
      </c>
      <c r="K128" s="25">
        <v>0</v>
      </c>
      <c r="L128" s="25">
        <v>0</v>
      </c>
      <c r="M128" s="25">
        <v>0</v>
      </c>
      <c r="N128" s="25">
        <v>0</v>
      </c>
      <c r="O128" s="25">
        <v>0</v>
      </c>
      <c r="P128" s="25">
        <v>0</v>
      </c>
      <c r="Q128" s="25">
        <f t="shared" ref="Q128:Q154" si="13">SUM(E128:P128)</f>
        <v>0</v>
      </c>
    </row>
    <row r="129" spans="2:17" s="2" customFormat="1" ht="17" hidden="1" customHeight="1" outlineLevel="1">
      <c r="B129" s="50" t="s">
        <v>96</v>
      </c>
      <c r="C129" s="51"/>
      <c r="D129" s="18"/>
      <c r="E129" s="25">
        <v>0</v>
      </c>
      <c r="F129" s="25">
        <v>0</v>
      </c>
      <c r="G129" s="25">
        <v>0</v>
      </c>
      <c r="H129" s="25">
        <v>0</v>
      </c>
      <c r="I129" s="25">
        <v>0</v>
      </c>
      <c r="J129" s="25">
        <v>0</v>
      </c>
      <c r="K129" s="25">
        <v>0</v>
      </c>
      <c r="L129" s="25">
        <v>0</v>
      </c>
      <c r="M129" s="25">
        <v>0</v>
      </c>
      <c r="N129" s="25">
        <v>0</v>
      </c>
      <c r="O129" s="25">
        <v>0</v>
      </c>
      <c r="P129" s="25">
        <v>0</v>
      </c>
      <c r="Q129" s="25">
        <f t="shared" si="13"/>
        <v>0</v>
      </c>
    </row>
    <row r="130" spans="2:17" s="1" customFormat="1" ht="17" hidden="1" customHeight="1" outlineLevel="2">
      <c r="C130" s="1" t="s">
        <v>130</v>
      </c>
      <c r="D130" s="18"/>
      <c r="E130" s="25">
        <v>0</v>
      </c>
      <c r="F130" s="25">
        <v>0</v>
      </c>
      <c r="G130" s="25">
        <v>0</v>
      </c>
      <c r="H130" s="25">
        <v>0</v>
      </c>
      <c r="I130" s="25">
        <v>0</v>
      </c>
      <c r="J130" s="25">
        <v>0</v>
      </c>
      <c r="K130" s="25">
        <v>0</v>
      </c>
      <c r="L130" s="25">
        <v>0</v>
      </c>
      <c r="M130" s="25">
        <v>0</v>
      </c>
      <c r="N130" s="25">
        <v>0</v>
      </c>
      <c r="O130" s="25">
        <v>0</v>
      </c>
      <c r="P130" s="25">
        <v>0</v>
      </c>
      <c r="Q130" s="25">
        <f t="shared" si="13"/>
        <v>0</v>
      </c>
    </row>
    <row r="131" spans="2:17" s="1" customFormat="1" ht="17" hidden="1" customHeight="1" outlineLevel="2">
      <c r="C131" s="1" t="s">
        <v>110</v>
      </c>
      <c r="D131" s="18"/>
      <c r="E131" s="25">
        <v>0</v>
      </c>
      <c r="F131" s="25">
        <v>0</v>
      </c>
      <c r="G131" s="25">
        <v>0</v>
      </c>
      <c r="H131" s="25">
        <v>0</v>
      </c>
      <c r="I131" s="25">
        <v>0</v>
      </c>
      <c r="J131" s="25">
        <v>0</v>
      </c>
      <c r="K131" s="25">
        <v>0</v>
      </c>
      <c r="L131" s="25">
        <v>0</v>
      </c>
      <c r="M131" s="25">
        <v>0</v>
      </c>
      <c r="N131" s="25">
        <v>0</v>
      </c>
      <c r="O131" s="25">
        <v>0</v>
      </c>
      <c r="P131" s="25">
        <v>0</v>
      </c>
      <c r="Q131" s="25">
        <f t="shared" si="13"/>
        <v>0</v>
      </c>
    </row>
    <row r="132" spans="2:17" s="1" customFormat="1" ht="17" hidden="1" customHeight="1" outlineLevel="2">
      <c r="C132" s="1" t="s">
        <v>111</v>
      </c>
      <c r="D132" s="18"/>
      <c r="E132" s="25">
        <v>0</v>
      </c>
      <c r="F132" s="25">
        <v>0</v>
      </c>
      <c r="G132" s="25">
        <v>0</v>
      </c>
      <c r="H132" s="25">
        <v>0</v>
      </c>
      <c r="I132" s="25">
        <v>0</v>
      </c>
      <c r="J132" s="25">
        <v>0</v>
      </c>
      <c r="K132" s="25">
        <v>0</v>
      </c>
      <c r="L132" s="25">
        <v>0</v>
      </c>
      <c r="M132" s="25">
        <v>0</v>
      </c>
      <c r="N132" s="25">
        <v>0</v>
      </c>
      <c r="O132" s="25">
        <v>0</v>
      </c>
      <c r="P132" s="25">
        <v>0</v>
      </c>
      <c r="Q132" s="25">
        <f t="shared" si="13"/>
        <v>0</v>
      </c>
    </row>
    <row r="133" spans="2:17" ht="17" hidden="1" customHeight="1" outlineLevel="1">
      <c r="B133" s="56" t="s">
        <v>29</v>
      </c>
      <c r="C133" s="57"/>
      <c r="E133" s="25">
        <v>0</v>
      </c>
      <c r="F133" s="25">
        <v>0</v>
      </c>
      <c r="G133" s="25">
        <v>0</v>
      </c>
      <c r="H133" s="25">
        <v>0</v>
      </c>
      <c r="I133" s="25">
        <v>0</v>
      </c>
      <c r="J133" s="25">
        <v>0</v>
      </c>
      <c r="K133" s="25">
        <v>0</v>
      </c>
      <c r="L133" s="25">
        <v>0</v>
      </c>
      <c r="M133" s="25">
        <v>0</v>
      </c>
      <c r="N133" s="25">
        <v>0</v>
      </c>
      <c r="O133" s="25">
        <v>0</v>
      </c>
      <c r="P133" s="25">
        <v>0</v>
      </c>
      <c r="Q133" s="25">
        <f t="shared" si="13"/>
        <v>0</v>
      </c>
    </row>
    <row r="134" spans="2:17" s="1" customFormat="1" ht="17" hidden="1" customHeight="1" outlineLevel="2">
      <c r="C134" s="1" t="s">
        <v>27</v>
      </c>
      <c r="D134" s="18"/>
      <c r="E134" s="25">
        <v>0</v>
      </c>
      <c r="F134" s="25">
        <v>0</v>
      </c>
      <c r="G134" s="25">
        <v>0</v>
      </c>
      <c r="H134" s="25">
        <v>0</v>
      </c>
      <c r="I134" s="25">
        <v>0</v>
      </c>
      <c r="J134" s="25">
        <v>0</v>
      </c>
      <c r="K134" s="25">
        <v>0</v>
      </c>
      <c r="L134" s="25">
        <v>0</v>
      </c>
      <c r="M134" s="25">
        <v>0</v>
      </c>
      <c r="N134" s="25">
        <v>0</v>
      </c>
      <c r="O134" s="25">
        <v>0</v>
      </c>
      <c r="P134" s="25">
        <v>0</v>
      </c>
      <c r="Q134" s="25">
        <f t="shared" si="13"/>
        <v>0</v>
      </c>
    </row>
    <row r="135" spans="2:17" s="1" customFormat="1" ht="17" hidden="1" customHeight="1" outlineLevel="2">
      <c r="C135" s="1" t="s">
        <v>28</v>
      </c>
      <c r="D135" s="18"/>
      <c r="E135" s="25">
        <v>0</v>
      </c>
      <c r="F135" s="25">
        <v>0</v>
      </c>
      <c r="G135" s="25">
        <v>0</v>
      </c>
      <c r="H135" s="25">
        <v>0</v>
      </c>
      <c r="I135" s="25">
        <v>0</v>
      </c>
      <c r="J135" s="25">
        <v>0</v>
      </c>
      <c r="K135" s="25">
        <v>0</v>
      </c>
      <c r="L135" s="25">
        <v>0</v>
      </c>
      <c r="M135" s="25">
        <v>0</v>
      </c>
      <c r="N135" s="25">
        <v>0</v>
      </c>
      <c r="O135" s="25">
        <v>0</v>
      </c>
      <c r="P135" s="25">
        <v>0</v>
      </c>
      <c r="Q135" s="25">
        <f t="shared" si="13"/>
        <v>0</v>
      </c>
    </row>
    <row r="136" spans="2:17" s="2" customFormat="1" ht="17" hidden="1" customHeight="1" outlineLevel="1">
      <c r="B136" s="50" t="s">
        <v>97</v>
      </c>
      <c r="C136" s="51"/>
      <c r="D136" s="18"/>
      <c r="E136" s="25">
        <v>0</v>
      </c>
      <c r="F136" s="25">
        <v>0</v>
      </c>
      <c r="G136" s="25">
        <v>0</v>
      </c>
      <c r="H136" s="25">
        <v>0</v>
      </c>
      <c r="I136" s="25">
        <v>0</v>
      </c>
      <c r="J136" s="25">
        <v>0</v>
      </c>
      <c r="K136" s="25">
        <v>0</v>
      </c>
      <c r="L136" s="25">
        <v>0</v>
      </c>
      <c r="M136" s="25">
        <v>0</v>
      </c>
      <c r="N136" s="25">
        <v>0</v>
      </c>
      <c r="O136" s="25">
        <v>0</v>
      </c>
      <c r="P136" s="25">
        <v>0</v>
      </c>
      <c r="Q136" s="25">
        <f t="shared" si="13"/>
        <v>0</v>
      </c>
    </row>
    <row r="137" spans="2:17" s="1" customFormat="1" ht="17" hidden="1" customHeight="1" outlineLevel="2">
      <c r="C137" s="1" t="s">
        <v>98</v>
      </c>
      <c r="D137" s="52">
        <v>0.1</v>
      </c>
      <c r="E137" s="25">
        <f>+E$32*$D137</f>
        <v>185.17000000000002</v>
      </c>
      <c r="F137" s="25">
        <f t="shared" ref="F137:P137" si="14">+F$32*$D137</f>
        <v>0</v>
      </c>
      <c r="G137" s="25">
        <f t="shared" si="14"/>
        <v>0</v>
      </c>
      <c r="H137" s="25">
        <f t="shared" si="14"/>
        <v>0</v>
      </c>
      <c r="I137" s="25">
        <f t="shared" si="14"/>
        <v>0</v>
      </c>
      <c r="J137" s="25">
        <f t="shared" si="14"/>
        <v>0</v>
      </c>
      <c r="K137" s="25">
        <f t="shared" si="14"/>
        <v>0</v>
      </c>
      <c r="L137" s="25">
        <f t="shared" si="14"/>
        <v>0</v>
      </c>
      <c r="M137" s="25">
        <f t="shared" si="14"/>
        <v>0</v>
      </c>
      <c r="N137" s="25">
        <f t="shared" si="14"/>
        <v>0</v>
      </c>
      <c r="O137" s="25">
        <f t="shared" si="14"/>
        <v>0</v>
      </c>
      <c r="P137" s="25">
        <f t="shared" si="14"/>
        <v>0</v>
      </c>
      <c r="Q137" s="25">
        <f t="shared" si="13"/>
        <v>185.17000000000002</v>
      </c>
    </row>
    <row r="138" spans="2:17" s="1" customFormat="1" ht="17" hidden="1" customHeight="1" outlineLevel="2">
      <c r="C138" s="1" t="s">
        <v>133</v>
      </c>
      <c r="D138" s="18"/>
      <c r="E138" s="25">
        <v>0</v>
      </c>
      <c r="F138" s="25">
        <v>0</v>
      </c>
      <c r="G138" s="25">
        <v>0</v>
      </c>
      <c r="H138" s="25">
        <v>0</v>
      </c>
      <c r="I138" s="25">
        <v>0</v>
      </c>
      <c r="J138" s="25">
        <v>0</v>
      </c>
      <c r="K138" s="25">
        <v>0</v>
      </c>
      <c r="L138" s="25">
        <v>0</v>
      </c>
      <c r="M138" s="25">
        <v>0</v>
      </c>
      <c r="N138" s="25">
        <v>0</v>
      </c>
      <c r="O138" s="25">
        <v>0</v>
      </c>
      <c r="P138" s="25">
        <v>0</v>
      </c>
      <c r="Q138" s="25">
        <f t="shared" si="13"/>
        <v>0</v>
      </c>
    </row>
    <row r="139" spans="2:17" s="1" customFormat="1" ht="17" hidden="1" customHeight="1" outlineLevel="2">
      <c r="C139" s="1" t="s">
        <v>58</v>
      </c>
      <c r="D139" s="18"/>
      <c r="E139" s="25">
        <v>0</v>
      </c>
      <c r="F139" s="25">
        <v>0</v>
      </c>
      <c r="G139" s="25">
        <v>0</v>
      </c>
      <c r="H139" s="25">
        <v>0</v>
      </c>
      <c r="I139" s="25">
        <v>0</v>
      </c>
      <c r="J139" s="25">
        <v>0</v>
      </c>
      <c r="K139" s="25">
        <v>0</v>
      </c>
      <c r="L139" s="25">
        <v>0</v>
      </c>
      <c r="M139" s="25">
        <v>0</v>
      </c>
      <c r="N139" s="25">
        <v>0</v>
      </c>
      <c r="O139" s="25">
        <v>0</v>
      </c>
      <c r="P139" s="25">
        <v>0</v>
      </c>
      <c r="Q139" s="25">
        <f t="shared" si="13"/>
        <v>0</v>
      </c>
    </row>
    <row r="140" spans="2:17" s="1" customFormat="1" ht="17" hidden="1" customHeight="1" outlineLevel="2">
      <c r="C140" s="1" t="s">
        <v>59</v>
      </c>
      <c r="D140" s="18"/>
      <c r="E140" s="25">
        <v>0</v>
      </c>
      <c r="F140" s="25">
        <v>0</v>
      </c>
      <c r="G140" s="25">
        <v>0</v>
      </c>
      <c r="H140" s="25">
        <v>0</v>
      </c>
      <c r="I140" s="25">
        <v>0</v>
      </c>
      <c r="J140" s="25">
        <v>0</v>
      </c>
      <c r="K140" s="25">
        <v>0</v>
      </c>
      <c r="L140" s="25">
        <v>0</v>
      </c>
      <c r="M140" s="25">
        <v>0</v>
      </c>
      <c r="N140" s="25">
        <v>0</v>
      </c>
      <c r="O140" s="25">
        <v>0</v>
      </c>
      <c r="P140" s="25">
        <v>0</v>
      </c>
      <c r="Q140" s="25">
        <f t="shared" si="13"/>
        <v>0</v>
      </c>
    </row>
    <row r="141" spans="2:17" s="2" customFormat="1" ht="17" hidden="1" customHeight="1" outlineLevel="1">
      <c r="B141" s="50" t="s">
        <v>60</v>
      </c>
      <c r="C141" s="51"/>
      <c r="D141" s="18"/>
      <c r="E141" s="25">
        <v>0</v>
      </c>
      <c r="F141" s="25">
        <v>0</v>
      </c>
      <c r="G141" s="25">
        <v>0</v>
      </c>
      <c r="H141" s="25">
        <v>0</v>
      </c>
      <c r="I141" s="25">
        <v>0</v>
      </c>
      <c r="J141" s="25">
        <v>0</v>
      </c>
      <c r="K141" s="25">
        <v>0</v>
      </c>
      <c r="L141" s="25">
        <v>0</v>
      </c>
      <c r="M141" s="25">
        <v>0</v>
      </c>
      <c r="N141" s="25">
        <v>0</v>
      </c>
      <c r="O141" s="25">
        <v>0</v>
      </c>
      <c r="P141" s="25">
        <v>0</v>
      </c>
      <c r="Q141" s="25">
        <f t="shared" si="13"/>
        <v>0</v>
      </c>
    </row>
    <row r="142" spans="2:17" s="1" customFormat="1" ht="17" hidden="1" customHeight="1" outlineLevel="2">
      <c r="C142" s="1" t="s">
        <v>61</v>
      </c>
      <c r="D142" s="18"/>
      <c r="E142" s="25">
        <v>0</v>
      </c>
      <c r="F142" s="25">
        <v>0</v>
      </c>
      <c r="G142" s="25">
        <v>0</v>
      </c>
      <c r="H142" s="25">
        <v>0</v>
      </c>
      <c r="I142" s="25">
        <v>0</v>
      </c>
      <c r="J142" s="25">
        <v>0</v>
      </c>
      <c r="K142" s="25">
        <v>0</v>
      </c>
      <c r="L142" s="25">
        <v>0</v>
      </c>
      <c r="M142" s="25">
        <v>0</v>
      </c>
      <c r="N142" s="25">
        <v>0</v>
      </c>
      <c r="O142" s="25">
        <v>0</v>
      </c>
      <c r="P142" s="25">
        <v>0</v>
      </c>
      <c r="Q142" s="25">
        <f t="shared" si="13"/>
        <v>0</v>
      </c>
    </row>
    <row r="143" spans="2:17" s="1" customFormat="1" ht="17" hidden="1" customHeight="1" outlineLevel="2">
      <c r="C143" s="1" t="s">
        <v>62</v>
      </c>
      <c r="D143" s="18"/>
      <c r="E143" s="25">
        <v>0</v>
      </c>
      <c r="F143" s="25">
        <v>0</v>
      </c>
      <c r="G143" s="25">
        <v>0</v>
      </c>
      <c r="H143" s="25">
        <v>0</v>
      </c>
      <c r="I143" s="25">
        <v>0</v>
      </c>
      <c r="J143" s="25">
        <v>0</v>
      </c>
      <c r="K143" s="25">
        <v>0</v>
      </c>
      <c r="L143" s="25">
        <v>0</v>
      </c>
      <c r="M143" s="25">
        <v>0</v>
      </c>
      <c r="N143" s="25">
        <v>0</v>
      </c>
      <c r="O143" s="25">
        <v>0</v>
      </c>
      <c r="P143" s="25">
        <v>0</v>
      </c>
      <c r="Q143" s="25">
        <f t="shared" si="13"/>
        <v>0</v>
      </c>
    </row>
    <row r="144" spans="2:17" s="2" customFormat="1" ht="17" hidden="1" customHeight="1" outlineLevel="1">
      <c r="B144" s="56" t="s">
        <v>35</v>
      </c>
      <c r="D144" s="18"/>
      <c r="E144" s="25">
        <v>0</v>
      </c>
      <c r="F144" s="25">
        <v>0</v>
      </c>
      <c r="G144" s="25">
        <v>0</v>
      </c>
      <c r="H144" s="25">
        <v>0</v>
      </c>
      <c r="I144" s="25">
        <v>0</v>
      </c>
      <c r="J144" s="25">
        <v>0</v>
      </c>
      <c r="K144" s="25">
        <v>0</v>
      </c>
      <c r="L144" s="25">
        <v>0</v>
      </c>
      <c r="M144" s="25">
        <v>0</v>
      </c>
      <c r="N144" s="25">
        <v>0</v>
      </c>
      <c r="O144" s="25">
        <v>0</v>
      </c>
      <c r="P144" s="25">
        <v>0</v>
      </c>
      <c r="Q144" s="25">
        <f t="shared" si="13"/>
        <v>0</v>
      </c>
    </row>
    <row r="145" spans="1:17" s="1" customFormat="1" ht="17" hidden="1" customHeight="1" outlineLevel="2">
      <c r="C145" s="1" t="s">
        <v>37</v>
      </c>
      <c r="D145" s="18"/>
      <c r="E145" s="25">
        <v>0</v>
      </c>
      <c r="F145" s="25">
        <v>0</v>
      </c>
      <c r="G145" s="25">
        <v>0</v>
      </c>
      <c r="H145" s="25">
        <v>0</v>
      </c>
      <c r="I145" s="25">
        <v>0</v>
      </c>
      <c r="J145" s="25">
        <v>0</v>
      </c>
      <c r="K145" s="25">
        <v>0</v>
      </c>
      <c r="L145" s="25">
        <v>0</v>
      </c>
      <c r="M145" s="25">
        <v>0</v>
      </c>
      <c r="N145" s="25">
        <v>0</v>
      </c>
      <c r="O145" s="25">
        <v>0</v>
      </c>
      <c r="P145" s="25">
        <v>0</v>
      </c>
      <c r="Q145" s="25">
        <f t="shared" si="13"/>
        <v>0</v>
      </c>
    </row>
    <row r="146" spans="1:17" s="1" customFormat="1" ht="17" hidden="1" customHeight="1" outlineLevel="2">
      <c r="C146" s="1" t="s">
        <v>38</v>
      </c>
      <c r="D146" s="18"/>
      <c r="E146" s="25">
        <v>0</v>
      </c>
      <c r="F146" s="25">
        <v>0</v>
      </c>
      <c r="G146" s="25">
        <v>0</v>
      </c>
      <c r="H146" s="25">
        <v>0</v>
      </c>
      <c r="I146" s="25">
        <v>0</v>
      </c>
      <c r="J146" s="25">
        <v>0</v>
      </c>
      <c r="K146" s="25">
        <v>0</v>
      </c>
      <c r="L146" s="25">
        <v>0</v>
      </c>
      <c r="M146" s="25">
        <v>0</v>
      </c>
      <c r="N146" s="25">
        <v>0</v>
      </c>
      <c r="O146" s="25">
        <v>0</v>
      </c>
      <c r="P146" s="25">
        <v>0</v>
      </c>
      <c r="Q146" s="25">
        <f t="shared" si="13"/>
        <v>0</v>
      </c>
    </row>
    <row r="147" spans="1:17" s="1" customFormat="1" ht="17" hidden="1" customHeight="1" outlineLevel="2">
      <c r="C147" s="1" t="s">
        <v>132</v>
      </c>
      <c r="D147" s="18"/>
      <c r="E147" s="25">
        <v>0</v>
      </c>
      <c r="F147" s="25">
        <v>0</v>
      </c>
      <c r="G147" s="25">
        <v>0</v>
      </c>
      <c r="H147" s="25">
        <v>0</v>
      </c>
      <c r="I147" s="25">
        <v>0</v>
      </c>
      <c r="J147" s="25">
        <v>0</v>
      </c>
      <c r="K147" s="25">
        <v>0</v>
      </c>
      <c r="L147" s="25">
        <v>0</v>
      </c>
      <c r="M147" s="25">
        <v>0</v>
      </c>
      <c r="N147" s="25">
        <v>0</v>
      </c>
      <c r="O147" s="25">
        <v>0</v>
      </c>
      <c r="P147" s="25">
        <v>0</v>
      </c>
      <c r="Q147" s="25">
        <f t="shared" si="13"/>
        <v>0</v>
      </c>
    </row>
    <row r="148" spans="1:17" s="1" customFormat="1" ht="17" hidden="1" customHeight="1" outlineLevel="2">
      <c r="C148" s="1" t="s">
        <v>39</v>
      </c>
      <c r="D148" s="18"/>
      <c r="E148" s="25">
        <v>0</v>
      </c>
      <c r="F148" s="25">
        <v>0</v>
      </c>
      <c r="G148" s="25">
        <v>0</v>
      </c>
      <c r="H148" s="25">
        <v>0</v>
      </c>
      <c r="I148" s="25">
        <v>0</v>
      </c>
      <c r="J148" s="25">
        <v>0</v>
      </c>
      <c r="K148" s="25">
        <v>0</v>
      </c>
      <c r="L148" s="25">
        <v>0</v>
      </c>
      <c r="M148" s="25">
        <v>0</v>
      </c>
      <c r="N148" s="25">
        <v>0</v>
      </c>
      <c r="O148" s="25">
        <v>0</v>
      </c>
      <c r="P148" s="25">
        <v>0</v>
      </c>
      <c r="Q148" s="25">
        <f t="shared" si="13"/>
        <v>0</v>
      </c>
    </row>
    <row r="149" spans="1:17" s="1" customFormat="1" ht="17" hidden="1" customHeight="1" outlineLevel="2">
      <c r="C149" s="1" t="s">
        <v>36</v>
      </c>
      <c r="D149" s="18"/>
      <c r="E149" s="25">
        <v>0</v>
      </c>
      <c r="F149" s="25">
        <v>0</v>
      </c>
      <c r="G149" s="25">
        <v>0</v>
      </c>
      <c r="H149" s="25">
        <v>0</v>
      </c>
      <c r="I149" s="25">
        <v>0</v>
      </c>
      <c r="J149" s="25">
        <v>0</v>
      </c>
      <c r="K149" s="25">
        <v>0</v>
      </c>
      <c r="L149" s="25">
        <v>0</v>
      </c>
      <c r="M149" s="25">
        <v>0</v>
      </c>
      <c r="N149" s="25">
        <v>0</v>
      </c>
      <c r="O149" s="25">
        <v>0</v>
      </c>
      <c r="P149" s="25">
        <v>0</v>
      </c>
      <c r="Q149" s="25">
        <f t="shared" si="13"/>
        <v>0</v>
      </c>
    </row>
    <row r="150" spans="1:17" s="1" customFormat="1" ht="17" hidden="1" customHeight="1" outlineLevel="2">
      <c r="C150" s="1" t="s">
        <v>41</v>
      </c>
      <c r="D150" s="18"/>
      <c r="E150" s="25">
        <v>0</v>
      </c>
      <c r="F150" s="25">
        <v>0</v>
      </c>
      <c r="G150" s="25">
        <v>0</v>
      </c>
      <c r="H150" s="25">
        <v>0</v>
      </c>
      <c r="I150" s="25">
        <v>0</v>
      </c>
      <c r="J150" s="25">
        <v>0</v>
      </c>
      <c r="K150" s="25">
        <v>0</v>
      </c>
      <c r="L150" s="25">
        <v>0</v>
      </c>
      <c r="M150" s="25">
        <v>0</v>
      </c>
      <c r="N150" s="25">
        <v>0</v>
      </c>
      <c r="O150" s="25">
        <v>0</v>
      </c>
      <c r="P150" s="25">
        <v>0</v>
      </c>
      <c r="Q150" s="25">
        <f t="shared" si="13"/>
        <v>0</v>
      </c>
    </row>
    <row r="151" spans="1:17" s="1" customFormat="1" ht="17" hidden="1" customHeight="1" outlineLevel="2">
      <c r="C151" s="1" t="s">
        <v>40</v>
      </c>
      <c r="D151" s="18"/>
      <c r="E151" s="25">
        <v>0</v>
      </c>
      <c r="F151" s="25">
        <v>0</v>
      </c>
      <c r="G151" s="25">
        <v>0</v>
      </c>
      <c r="H151" s="25">
        <v>0</v>
      </c>
      <c r="I151" s="25">
        <v>0</v>
      </c>
      <c r="J151" s="25">
        <v>0</v>
      </c>
      <c r="K151" s="25">
        <v>0</v>
      </c>
      <c r="L151" s="25">
        <v>0</v>
      </c>
      <c r="M151" s="25">
        <v>0</v>
      </c>
      <c r="N151" s="25">
        <v>0</v>
      </c>
      <c r="O151" s="25">
        <v>0</v>
      </c>
      <c r="P151" s="25">
        <v>0</v>
      </c>
      <c r="Q151" s="25">
        <f t="shared" si="13"/>
        <v>0</v>
      </c>
    </row>
    <row r="152" spans="1:17" s="1" customFormat="1" ht="17" hidden="1" customHeight="1" outlineLevel="2">
      <c r="C152" s="1" t="s">
        <v>42</v>
      </c>
      <c r="D152" s="18"/>
      <c r="E152" s="25">
        <v>0</v>
      </c>
      <c r="F152" s="25">
        <v>0</v>
      </c>
      <c r="G152" s="25">
        <v>0</v>
      </c>
      <c r="H152" s="25">
        <v>0</v>
      </c>
      <c r="I152" s="25">
        <v>0</v>
      </c>
      <c r="J152" s="25">
        <v>0</v>
      </c>
      <c r="K152" s="25">
        <v>0</v>
      </c>
      <c r="L152" s="25">
        <v>0</v>
      </c>
      <c r="M152" s="25">
        <v>0</v>
      </c>
      <c r="N152" s="25">
        <v>0</v>
      </c>
      <c r="O152" s="25">
        <v>0</v>
      </c>
      <c r="P152" s="25">
        <v>0</v>
      </c>
      <c r="Q152" s="25">
        <f t="shared" si="13"/>
        <v>0</v>
      </c>
    </row>
    <row r="153" spans="1:17" s="2" customFormat="1" ht="17" hidden="1" customHeight="1" outlineLevel="1">
      <c r="B153" s="50" t="s">
        <v>137</v>
      </c>
      <c r="C153" s="45"/>
      <c r="D153" s="18"/>
      <c r="E153" s="25">
        <v>0</v>
      </c>
      <c r="F153" s="25">
        <v>0</v>
      </c>
      <c r="G153" s="25">
        <v>0</v>
      </c>
      <c r="H153" s="25">
        <v>0</v>
      </c>
      <c r="I153" s="25">
        <v>0</v>
      </c>
      <c r="J153" s="25">
        <v>0</v>
      </c>
      <c r="K153" s="25">
        <v>0</v>
      </c>
      <c r="L153" s="25">
        <v>0</v>
      </c>
      <c r="M153" s="25">
        <v>0</v>
      </c>
      <c r="N153" s="25">
        <v>0</v>
      </c>
      <c r="O153" s="25">
        <v>0</v>
      </c>
      <c r="P153" s="25">
        <v>0</v>
      </c>
      <c r="Q153" s="25">
        <f t="shared" si="13"/>
        <v>0</v>
      </c>
    </row>
    <row r="154" spans="1:17" ht="17" hidden="1" customHeight="1" outlineLevel="1">
      <c r="E154" s="61">
        <v>0</v>
      </c>
      <c r="F154" s="61">
        <v>0</v>
      </c>
      <c r="G154" s="61">
        <v>0</v>
      </c>
      <c r="H154" s="61">
        <v>0</v>
      </c>
      <c r="I154" s="61">
        <v>0</v>
      </c>
      <c r="J154" s="61">
        <v>0</v>
      </c>
      <c r="K154" s="61">
        <v>0</v>
      </c>
      <c r="L154" s="61">
        <v>0</v>
      </c>
      <c r="M154" s="61">
        <v>0</v>
      </c>
      <c r="N154" s="61">
        <v>0</v>
      </c>
      <c r="O154" s="61">
        <v>0</v>
      </c>
      <c r="P154" s="61">
        <v>0</v>
      </c>
      <c r="Q154" s="61">
        <f t="shared" si="13"/>
        <v>0</v>
      </c>
    </row>
    <row r="155" spans="1:17" s="15" customFormat="1" ht="17" customHeight="1" collapsed="1">
      <c r="A155"/>
      <c r="C155" s="54" t="s">
        <v>67</v>
      </c>
      <c r="D155" s="34"/>
      <c r="E155" s="29">
        <f t="shared" ref="E155:P155" si="15">SUM(E62:E154)</f>
        <v>185.17000000000002</v>
      </c>
      <c r="F155" s="29">
        <f t="shared" si="15"/>
        <v>0</v>
      </c>
      <c r="G155" s="29">
        <f t="shared" si="15"/>
        <v>0</v>
      </c>
      <c r="H155" s="29">
        <f t="shared" si="15"/>
        <v>0</v>
      </c>
      <c r="I155" s="29">
        <f t="shared" si="15"/>
        <v>0</v>
      </c>
      <c r="J155" s="29">
        <f t="shared" si="15"/>
        <v>0</v>
      </c>
      <c r="K155" s="29">
        <f t="shared" si="15"/>
        <v>0</v>
      </c>
      <c r="L155" s="29">
        <f t="shared" si="15"/>
        <v>0</v>
      </c>
      <c r="M155" s="29">
        <f t="shared" si="15"/>
        <v>0</v>
      </c>
      <c r="N155" s="29">
        <f t="shared" si="15"/>
        <v>0</v>
      </c>
      <c r="O155" s="29">
        <f t="shared" si="15"/>
        <v>0</v>
      </c>
      <c r="P155" s="29">
        <f t="shared" si="15"/>
        <v>0</v>
      </c>
      <c r="Q155" s="22">
        <f>SUM(E155:P155)</f>
        <v>185.17000000000002</v>
      </c>
    </row>
    <row r="156" spans="1:17" ht="17" customHeight="1">
      <c r="E156" s="24"/>
      <c r="F156" s="27"/>
      <c r="G156" s="28"/>
      <c r="H156" s="29"/>
      <c r="I156" s="30"/>
      <c r="J156" s="31"/>
      <c r="K156" s="24"/>
      <c r="L156" s="27"/>
      <c r="M156" s="28"/>
      <c r="N156" s="29"/>
      <c r="O156" s="30"/>
      <c r="P156" s="31"/>
      <c r="Q156" s="26"/>
    </row>
    <row r="157" spans="1:17" ht="17" customHeight="1">
      <c r="C157" s="58" t="s">
        <v>64</v>
      </c>
      <c r="D157" s="34"/>
      <c r="E157" s="62">
        <f t="shared" ref="E157:P157" si="16">E155+E60</f>
        <v>370.34000000000003</v>
      </c>
      <c r="F157" s="62">
        <f t="shared" si="16"/>
        <v>0</v>
      </c>
      <c r="G157" s="62">
        <f t="shared" si="16"/>
        <v>0</v>
      </c>
      <c r="H157" s="62">
        <f t="shared" si="16"/>
        <v>0</v>
      </c>
      <c r="I157" s="62">
        <f t="shared" si="16"/>
        <v>0</v>
      </c>
      <c r="J157" s="62">
        <f t="shared" si="16"/>
        <v>0</v>
      </c>
      <c r="K157" s="62">
        <f t="shared" si="16"/>
        <v>0</v>
      </c>
      <c r="L157" s="62">
        <f t="shared" si="16"/>
        <v>0</v>
      </c>
      <c r="M157" s="62">
        <f t="shared" si="16"/>
        <v>0</v>
      </c>
      <c r="N157" s="62">
        <f t="shared" si="16"/>
        <v>0</v>
      </c>
      <c r="O157" s="62">
        <f t="shared" si="16"/>
        <v>0</v>
      </c>
      <c r="P157" s="62">
        <f t="shared" si="16"/>
        <v>0</v>
      </c>
      <c r="Q157" s="60">
        <f>SUM(E157:P157)</f>
        <v>370.34000000000003</v>
      </c>
    </row>
    <row r="158" spans="1:17" ht="17" customHeight="1">
      <c r="E158" s="24"/>
      <c r="F158" s="27"/>
      <c r="G158" s="28"/>
      <c r="H158" s="29"/>
      <c r="I158" s="30"/>
      <c r="J158" s="31"/>
      <c r="K158" s="24"/>
      <c r="L158" s="27"/>
      <c r="M158" s="28"/>
      <c r="N158" s="29"/>
      <c r="O158" s="30"/>
      <c r="P158" s="31"/>
      <c r="Q158" s="26"/>
    </row>
    <row r="159" spans="1:17" ht="17" customHeight="1">
      <c r="B159" s="48"/>
      <c r="E159" s="24"/>
      <c r="F159" s="29"/>
      <c r="G159" s="29"/>
      <c r="H159" s="29"/>
      <c r="I159" s="29"/>
      <c r="J159" s="29"/>
      <c r="K159" s="29"/>
      <c r="L159" s="29"/>
      <c r="M159" s="29"/>
      <c r="N159" s="29"/>
      <c r="O159" s="29"/>
      <c r="P159" s="29"/>
      <c r="Q159" s="29"/>
    </row>
    <row r="160" spans="1:17" ht="17" customHeight="1">
      <c r="C160" s="4" t="s">
        <v>69</v>
      </c>
      <c r="D160" s="34"/>
      <c r="E160" s="63">
        <f>E32-E157</f>
        <v>1481.3600000000001</v>
      </c>
      <c r="F160" s="63">
        <f t="shared" ref="F160:P160" si="17">F32-F157</f>
        <v>0</v>
      </c>
      <c r="G160" s="63">
        <f t="shared" si="17"/>
        <v>0</v>
      </c>
      <c r="H160" s="63">
        <f t="shared" si="17"/>
        <v>0</v>
      </c>
      <c r="I160" s="63">
        <f t="shared" si="17"/>
        <v>0</v>
      </c>
      <c r="J160" s="63">
        <f t="shared" si="17"/>
        <v>0</v>
      </c>
      <c r="K160" s="63">
        <f t="shared" si="17"/>
        <v>0</v>
      </c>
      <c r="L160" s="63">
        <f t="shared" si="17"/>
        <v>0</v>
      </c>
      <c r="M160" s="63">
        <f t="shared" si="17"/>
        <v>0</v>
      </c>
      <c r="N160" s="63">
        <f t="shared" si="17"/>
        <v>0</v>
      </c>
      <c r="O160" s="63">
        <f t="shared" si="17"/>
        <v>0</v>
      </c>
      <c r="P160" s="63">
        <f t="shared" si="17"/>
        <v>0</v>
      </c>
      <c r="Q160" s="63">
        <f>SUM(E160:P160)</f>
        <v>1481.3600000000001</v>
      </c>
    </row>
    <row r="161" spans="3:17" ht="17" customHeight="1">
      <c r="E161" s="24"/>
      <c r="F161" s="29"/>
      <c r="G161" s="29"/>
      <c r="H161" s="29"/>
      <c r="I161" s="29"/>
      <c r="J161" s="29"/>
      <c r="K161" s="29"/>
      <c r="L161" s="29"/>
      <c r="M161" s="29"/>
      <c r="N161" s="29"/>
      <c r="O161" s="29"/>
      <c r="P161" s="29"/>
      <c r="Q161" s="29"/>
    </row>
    <row r="162" spans="3:17" ht="17" customHeight="1">
      <c r="C162" s="4" t="s">
        <v>68</v>
      </c>
      <c r="D162" s="34"/>
      <c r="E162" s="29">
        <v>1000</v>
      </c>
      <c r="F162" s="27"/>
      <c r="G162" s="28"/>
      <c r="H162" s="29"/>
      <c r="I162" s="30"/>
      <c r="J162" s="31"/>
      <c r="K162" s="24"/>
      <c r="L162" s="27"/>
      <c r="M162" s="28"/>
      <c r="N162" s="29"/>
      <c r="O162" s="30"/>
      <c r="P162" s="30"/>
      <c r="Q162" s="26"/>
    </row>
    <row r="163" spans="3:17" ht="17" customHeight="1">
      <c r="C163" s="5" t="s">
        <v>70</v>
      </c>
      <c r="E163" s="22">
        <f>E162+E160</f>
        <v>2481.36</v>
      </c>
      <c r="F163" s="27">
        <f t="shared" ref="F163:P163" si="18">E163+F160</f>
        <v>2481.36</v>
      </c>
      <c r="G163" s="27">
        <f t="shared" si="18"/>
        <v>2481.36</v>
      </c>
      <c r="H163" s="27">
        <f t="shared" si="18"/>
        <v>2481.36</v>
      </c>
      <c r="I163" s="27">
        <f t="shared" si="18"/>
        <v>2481.36</v>
      </c>
      <c r="J163" s="27">
        <f t="shared" si="18"/>
        <v>2481.36</v>
      </c>
      <c r="K163" s="27">
        <f t="shared" si="18"/>
        <v>2481.36</v>
      </c>
      <c r="L163" s="27">
        <f t="shared" si="18"/>
        <v>2481.36</v>
      </c>
      <c r="M163" s="27">
        <f t="shared" si="18"/>
        <v>2481.36</v>
      </c>
      <c r="N163" s="27">
        <f t="shared" si="18"/>
        <v>2481.36</v>
      </c>
      <c r="O163" s="27">
        <f t="shared" si="18"/>
        <v>2481.36</v>
      </c>
      <c r="P163" s="27">
        <f t="shared" si="18"/>
        <v>2481.36</v>
      </c>
      <c r="Q163" s="27"/>
    </row>
    <row r="164" spans="3:17" ht="17" customHeight="1">
      <c r="C164" s="5" t="s">
        <v>71</v>
      </c>
      <c r="E164" s="29"/>
      <c r="F164" s="29"/>
      <c r="G164" s="29"/>
      <c r="H164" s="29"/>
      <c r="I164" s="29"/>
      <c r="J164" s="29"/>
      <c r="K164" s="29"/>
      <c r="L164" s="29"/>
      <c r="M164" s="29"/>
      <c r="N164" s="29"/>
      <c r="O164" s="29"/>
      <c r="P164" s="29"/>
      <c r="Q164" s="26"/>
    </row>
    <row r="165" spans="3:17" ht="17" customHeight="1">
      <c r="E165" s="24"/>
      <c r="F165" s="27"/>
      <c r="G165" s="28"/>
      <c r="H165" s="29"/>
      <c r="I165" s="30"/>
      <c r="J165" s="31"/>
      <c r="K165" s="24"/>
      <c r="L165" s="27"/>
      <c r="M165" s="28"/>
      <c r="N165" s="29"/>
      <c r="O165" s="30"/>
      <c r="P165" s="30"/>
      <c r="Q165" s="26"/>
    </row>
  </sheetData>
  <mergeCells count="2">
    <mergeCell ref="B1:Q1"/>
    <mergeCell ref="B2:Q2"/>
  </mergeCells>
  <phoneticPr fontId="3" type="noConversion"/>
  <conditionalFormatting sqref="E4:P4 E20:P30 E32:P32 E60:P60 E155:P155 E157:P157 E164:P164">
    <cfRule type="expression" dxfId="6" priority="4" stopIfTrue="1">
      <formula>(MOD(COLUMN(),4)=1)</formula>
    </cfRule>
    <cfRule type="expression" dxfId="5" priority="5" stopIfTrue="1">
      <formula>(MOD(COLUMN(),4)=2)</formula>
    </cfRule>
    <cfRule type="expression" dxfId="4" priority="6" stopIfTrue="1">
      <formula>(MOD(COLUMN(),4)=3)</formula>
    </cfRule>
  </conditionalFormatting>
  <conditionalFormatting sqref="E8:P9 E10:Q10 E11:P17">
    <cfRule type="expression" dxfId="3" priority="1" stopIfTrue="1">
      <formula>(MOD(COLUMN(),4)=1)</formula>
    </cfRule>
    <cfRule type="expression" dxfId="2" priority="2" stopIfTrue="1">
      <formula>(MOD(COLUMN(),4)=2)</formula>
    </cfRule>
    <cfRule type="expression" dxfId="1" priority="3" stopIfTrue="1">
      <formula>(MOD(COLUMN(),4)=3)</formula>
    </cfRule>
  </conditionalFormatting>
  <pageMargins left="0.25" right="0.25" top="0.5" bottom="1" header="0.5" footer="0.5"/>
  <pageSetup scale="61" fitToHeight="2" orientation="portrait" verticalDpi="204"/>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H39"/>
  <sheetViews>
    <sheetView showGridLines="0" workbookViewId="0">
      <selection activeCell="O10" sqref="O10"/>
    </sheetView>
  </sheetViews>
  <sheetFormatPr baseColWidth="10" defaultColWidth="8.83203125" defaultRowHeight="18" customHeight="1"/>
  <cols>
    <col min="1" max="1" width="3.83203125" customWidth="1"/>
  </cols>
  <sheetData>
    <row r="1" spans="1:8" ht="18" customHeight="1">
      <c r="A1" s="196" t="s">
        <v>84</v>
      </c>
      <c r="B1" s="196"/>
      <c r="C1" s="196"/>
      <c r="D1" s="196"/>
      <c r="E1" s="196"/>
      <c r="F1" s="196"/>
      <c r="G1" s="196"/>
      <c r="H1" s="196"/>
    </row>
    <row r="3" spans="1:8" ht="18" customHeight="1">
      <c r="A3" s="7" t="s">
        <v>86</v>
      </c>
    </row>
    <row r="4" spans="1:8" ht="18" customHeight="1">
      <c r="A4" s="7"/>
    </row>
    <row r="5" spans="1:8" ht="18" customHeight="1">
      <c r="A5" s="64" t="s">
        <v>188</v>
      </c>
      <c r="B5" t="s">
        <v>189</v>
      </c>
    </row>
    <row r="6" spans="1:8" ht="18" customHeight="1">
      <c r="A6" s="47"/>
      <c r="B6" t="s">
        <v>190</v>
      </c>
    </row>
    <row r="7" spans="1:8" ht="18" customHeight="1">
      <c r="A7" s="47"/>
      <c r="B7" t="s">
        <v>191</v>
      </c>
    </row>
    <row r="8" spans="1:8" ht="18" customHeight="1">
      <c r="A8" s="47"/>
      <c r="B8" t="s">
        <v>192</v>
      </c>
    </row>
    <row r="9" spans="1:8" ht="18" customHeight="1">
      <c r="A9" s="47"/>
      <c r="B9" t="s">
        <v>193</v>
      </c>
    </row>
    <row r="10" spans="1:8" ht="18" customHeight="1">
      <c r="A10" s="65" t="s">
        <v>195</v>
      </c>
      <c r="B10" t="s">
        <v>194</v>
      </c>
    </row>
    <row r="11" spans="1:8" ht="18" customHeight="1">
      <c r="A11" s="66"/>
      <c r="B11" t="s">
        <v>140</v>
      </c>
    </row>
    <row r="12" spans="1:8" ht="18" customHeight="1">
      <c r="A12" s="66"/>
      <c r="B12" t="s">
        <v>141</v>
      </c>
    </row>
    <row r="13" spans="1:8" ht="18" customHeight="1">
      <c r="A13" s="66"/>
      <c r="B13" t="s">
        <v>142</v>
      </c>
    </row>
    <row r="14" spans="1:8" ht="18" customHeight="1">
      <c r="A14" s="65" t="s">
        <v>197</v>
      </c>
      <c r="B14" t="s">
        <v>196</v>
      </c>
    </row>
    <row r="15" spans="1:8" ht="18" customHeight="1">
      <c r="A15" s="65" t="s">
        <v>198</v>
      </c>
      <c r="B15" t="s">
        <v>203</v>
      </c>
    </row>
    <row r="16" spans="1:8" ht="18" customHeight="1">
      <c r="A16" s="65" t="s">
        <v>199</v>
      </c>
      <c r="B16" t="s">
        <v>202</v>
      </c>
    </row>
    <row r="17" spans="1:2" ht="18" customHeight="1">
      <c r="A17" s="65" t="s">
        <v>200</v>
      </c>
      <c r="B17" t="s">
        <v>201</v>
      </c>
    </row>
    <row r="18" spans="1:2" ht="18" customHeight="1">
      <c r="B18" t="s">
        <v>144</v>
      </c>
    </row>
    <row r="19" spans="1:2" ht="18" customHeight="1">
      <c r="B19" t="s">
        <v>143</v>
      </c>
    </row>
    <row r="20" spans="1:2" ht="18" customHeight="1">
      <c r="B20" t="s">
        <v>149</v>
      </c>
    </row>
    <row r="21" spans="1:2" ht="18" customHeight="1">
      <c r="B21" t="s">
        <v>147</v>
      </c>
    </row>
    <row r="22" spans="1:2" ht="18" customHeight="1">
      <c r="B22" t="s">
        <v>148</v>
      </c>
    </row>
    <row r="23" spans="1:2" ht="18" customHeight="1">
      <c r="B23" t="s">
        <v>150</v>
      </c>
    </row>
    <row r="24" spans="1:2" ht="18" customHeight="1">
      <c r="B24" t="s">
        <v>151</v>
      </c>
    </row>
    <row r="25" spans="1:2" ht="18" customHeight="1">
      <c r="B25" t="s">
        <v>145</v>
      </c>
    </row>
    <row r="26" spans="1:2" ht="18" customHeight="1">
      <c r="B26" t="s">
        <v>146</v>
      </c>
    </row>
    <row r="28" spans="1:2" ht="18" customHeight="1">
      <c r="A28" s="7" t="s">
        <v>155</v>
      </c>
    </row>
    <row r="29" spans="1:2" ht="18" customHeight="1">
      <c r="A29" t="s">
        <v>156</v>
      </c>
    </row>
    <row r="30" spans="1:2" ht="18" customHeight="1">
      <c r="A30" t="s">
        <v>157</v>
      </c>
    </row>
    <row r="31" spans="1:2" ht="18" customHeight="1">
      <c r="A31" t="s">
        <v>158</v>
      </c>
    </row>
    <row r="33" spans="1:1" ht="18" customHeight="1">
      <c r="A33" s="7" t="s">
        <v>159</v>
      </c>
    </row>
    <row r="34" spans="1:1" ht="18" customHeight="1">
      <c r="A34" t="s">
        <v>153</v>
      </c>
    </row>
    <row r="35" spans="1:1" ht="18" customHeight="1">
      <c r="A35" t="s">
        <v>154</v>
      </c>
    </row>
    <row r="36" spans="1:1" ht="18" customHeight="1">
      <c r="A36" t="s">
        <v>152</v>
      </c>
    </row>
    <row r="38" spans="1:1" ht="18" customHeight="1">
      <c r="A38" t="s">
        <v>161</v>
      </c>
    </row>
    <row r="39" spans="1:1" ht="18" customHeight="1">
      <c r="A39" t="s">
        <v>160</v>
      </c>
    </row>
  </sheetData>
  <mergeCells count="1">
    <mergeCell ref="A1:H1"/>
  </mergeCells>
  <phoneticPr fontId="3"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2"/>
  <sheetViews>
    <sheetView zoomScale="125" zoomScaleNormal="125" workbookViewId="0">
      <selection activeCell="O9" sqref="O9"/>
    </sheetView>
  </sheetViews>
  <sheetFormatPr baseColWidth="10" defaultColWidth="9.1640625" defaultRowHeight="12.75" customHeight="1"/>
  <cols>
    <col min="1" max="1" width="22.6640625" style="67" customWidth="1"/>
    <col min="2" max="4" width="10.1640625" style="67" customWidth="1"/>
    <col min="5" max="5" width="3.33203125" style="67" customWidth="1"/>
    <col min="6" max="6" width="25.5" style="67" customWidth="1"/>
    <col min="7" max="9" width="10.1640625" style="67" customWidth="1"/>
    <col min="10" max="256" width="11.5" style="73" customWidth="1"/>
    <col min="257" max="16384" width="9.1640625" style="73"/>
  </cols>
  <sheetData>
    <row r="1" spans="1:9" s="67" customFormat="1" ht="22.5" customHeight="1">
      <c r="A1" s="197" t="s">
        <v>204</v>
      </c>
      <c r="B1" s="197"/>
      <c r="C1" s="197"/>
      <c r="D1" s="197"/>
      <c r="E1" s="197"/>
      <c r="F1" s="197"/>
      <c r="G1" s="197"/>
      <c r="H1" s="197"/>
      <c r="I1" s="197"/>
    </row>
    <row r="2" spans="1:9" s="67" customFormat="1" ht="15" customHeight="1">
      <c r="A2" s="68"/>
      <c r="H2" s="69"/>
      <c r="I2" s="70"/>
    </row>
    <row r="3" spans="1:9" ht="13">
      <c r="A3" s="71"/>
      <c r="B3" s="71"/>
      <c r="C3" s="71"/>
      <c r="D3" s="71"/>
      <c r="F3" s="72"/>
      <c r="G3" s="72"/>
      <c r="H3" s="72"/>
      <c r="I3" s="72"/>
    </row>
    <row r="4" spans="1:9" s="67" customFormat="1" ht="15" customHeight="1" thickBot="1">
      <c r="A4" s="74" t="s">
        <v>205</v>
      </c>
      <c r="B4" s="75" t="s">
        <v>206</v>
      </c>
      <c r="C4" s="76" t="s">
        <v>207</v>
      </c>
      <c r="D4" s="76" t="s">
        <v>208</v>
      </c>
      <c r="E4" s="77" t="s">
        <v>209</v>
      </c>
      <c r="F4" s="78" t="s">
        <v>210</v>
      </c>
      <c r="G4" s="79" t="s">
        <v>206</v>
      </c>
      <c r="H4" s="80" t="s">
        <v>207</v>
      </c>
      <c r="I4" s="80" t="s">
        <v>208</v>
      </c>
    </row>
    <row r="5" spans="1:9" s="67" customFormat="1" ht="15" customHeight="1">
      <c r="A5" s="81" t="s">
        <v>211</v>
      </c>
      <c r="B5" s="82">
        <v>2000</v>
      </c>
      <c r="C5" s="82">
        <v>2000</v>
      </c>
      <c r="D5" s="83">
        <f t="shared" ref="D5:D13" si="0">C5-B5</f>
        <v>0</v>
      </c>
      <c r="F5" s="84" t="s">
        <v>212</v>
      </c>
      <c r="G5" s="85">
        <f>B13</f>
        <v>2000</v>
      </c>
      <c r="H5" s="85">
        <f>C13</f>
        <v>2000</v>
      </c>
      <c r="I5" s="85">
        <f>H5-G5</f>
        <v>0</v>
      </c>
    </row>
    <row r="6" spans="1:9" s="67" customFormat="1" ht="15" customHeight="1">
      <c r="A6" s="86" t="s">
        <v>4</v>
      </c>
      <c r="B6" s="87"/>
      <c r="C6" s="87"/>
      <c r="D6" s="88">
        <f t="shared" si="0"/>
        <v>0</v>
      </c>
      <c r="F6" s="89" t="s">
        <v>213</v>
      </c>
      <c r="G6" s="90">
        <f>((((((((B29+B38)+B47)+B53)+G59)+B59)+G53)+G44)+G36)+G20</f>
        <v>1381</v>
      </c>
      <c r="H6" s="90">
        <f>((((((((C29+C38)+C47)+C53)+H59)+C59)+H53)+H44)+H36)+H20</f>
        <v>1527</v>
      </c>
      <c r="I6" s="90">
        <f>G6-H6</f>
        <v>-146</v>
      </c>
    </row>
    <row r="7" spans="1:9" s="67" customFormat="1" ht="15" customHeight="1">
      <c r="A7" s="86" t="s">
        <v>5</v>
      </c>
      <c r="B7" s="87"/>
      <c r="C7" s="87"/>
      <c r="D7" s="88">
        <f t="shared" si="0"/>
        <v>0</v>
      </c>
      <c r="F7" s="91" t="s">
        <v>214</v>
      </c>
      <c r="G7" s="92">
        <f>G5-G6</f>
        <v>619</v>
      </c>
      <c r="H7" s="92">
        <f>H5-H6</f>
        <v>473</v>
      </c>
      <c r="I7" s="92">
        <f>H7-G7</f>
        <v>-146</v>
      </c>
    </row>
    <row r="8" spans="1:9" s="93" customFormat="1" ht="15" customHeight="1">
      <c r="A8" s="86" t="s">
        <v>113</v>
      </c>
      <c r="B8" s="87"/>
      <c r="C8" s="87"/>
      <c r="D8" s="88">
        <f t="shared" si="0"/>
        <v>0</v>
      </c>
      <c r="F8" s="94"/>
      <c r="G8" s="95"/>
      <c r="H8" s="95"/>
      <c r="I8" s="95"/>
    </row>
    <row r="9" spans="1:9" s="93" customFormat="1" ht="15" customHeight="1">
      <c r="A9" s="86" t="s">
        <v>215</v>
      </c>
      <c r="B9" s="87"/>
      <c r="C9" s="87"/>
      <c r="D9" s="88">
        <f t="shared" si="0"/>
        <v>0</v>
      </c>
      <c r="F9" s="71"/>
      <c r="G9" s="96"/>
      <c r="H9" s="96"/>
      <c r="I9" s="96"/>
    </row>
    <row r="10" spans="1:9" s="93" customFormat="1" ht="13.5" customHeight="1" thickBot="1">
      <c r="A10" s="86" t="s">
        <v>216</v>
      </c>
      <c r="B10" s="87"/>
      <c r="C10" s="87"/>
      <c r="D10" s="88">
        <f t="shared" si="0"/>
        <v>0</v>
      </c>
      <c r="F10" s="97" t="s">
        <v>217</v>
      </c>
      <c r="G10" s="98" t="s">
        <v>206</v>
      </c>
      <c r="H10" s="99" t="s">
        <v>207</v>
      </c>
      <c r="I10" s="99" t="s">
        <v>208</v>
      </c>
    </row>
    <row r="11" spans="1:9" s="93" customFormat="1" ht="11">
      <c r="A11" s="86" t="s">
        <v>139</v>
      </c>
      <c r="B11" s="87"/>
      <c r="C11" s="87"/>
      <c r="D11" s="88">
        <f t="shared" si="0"/>
        <v>0</v>
      </c>
      <c r="F11" s="81" t="s">
        <v>94</v>
      </c>
      <c r="G11" s="82"/>
      <c r="H11" s="82"/>
      <c r="I11" s="83">
        <f t="shared" ref="I11:I20" si="1">G11-H11</f>
        <v>0</v>
      </c>
    </row>
    <row r="12" spans="1:9" s="93" customFormat="1" ht="11">
      <c r="A12" s="100" t="s">
        <v>139</v>
      </c>
      <c r="B12" s="101"/>
      <c r="C12" s="101"/>
      <c r="D12" s="102">
        <f t="shared" si="0"/>
        <v>0</v>
      </c>
      <c r="F12" s="86" t="s">
        <v>121</v>
      </c>
      <c r="G12" s="87"/>
      <c r="H12" s="87"/>
      <c r="I12" s="88">
        <f t="shared" si="1"/>
        <v>0</v>
      </c>
    </row>
    <row r="13" spans="1:9" s="93" customFormat="1" ht="11">
      <c r="A13" s="103" t="str">
        <f>"Total "&amp;A4</f>
        <v>Total INCOME</v>
      </c>
      <c r="B13" s="104">
        <f>SUM(B5:B12)</f>
        <v>2000</v>
      </c>
      <c r="C13" s="104">
        <f>SUM(C5:C12)</f>
        <v>2000</v>
      </c>
      <c r="D13" s="104">
        <f t="shared" si="0"/>
        <v>0</v>
      </c>
      <c r="F13" s="86" t="s">
        <v>50</v>
      </c>
      <c r="G13" s="87"/>
      <c r="H13" s="87"/>
      <c r="I13" s="88">
        <f t="shared" si="1"/>
        <v>0</v>
      </c>
    </row>
    <row r="14" spans="1:9" s="93" customFormat="1" ht="11">
      <c r="A14" s="72"/>
      <c r="B14" s="72"/>
      <c r="C14" s="72"/>
      <c r="D14" s="72"/>
      <c r="F14" s="86" t="s">
        <v>218</v>
      </c>
      <c r="G14" s="87"/>
      <c r="H14" s="87"/>
      <c r="I14" s="88">
        <f t="shared" si="1"/>
        <v>0</v>
      </c>
    </row>
    <row r="15" spans="1:9" s="93" customFormat="1" ht="13.5" customHeight="1" thickBot="1">
      <c r="A15" s="97" t="s">
        <v>219</v>
      </c>
      <c r="B15" s="98" t="s">
        <v>206</v>
      </c>
      <c r="C15" s="99" t="s">
        <v>207</v>
      </c>
      <c r="D15" s="99" t="s">
        <v>208</v>
      </c>
      <c r="F15" s="86" t="s">
        <v>220</v>
      </c>
      <c r="G15" s="87"/>
      <c r="H15" s="87"/>
      <c r="I15" s="88">
        <f t="shared" si="1"/>
        <v>0</v>
      </c>
    </row>
    <row r="16" spans="1:9" s="93" customFormat="1" ht="11">
      <c r="A16" s="81" t="s">
        <v>221</v>
      </c>
      <c r="B16" s="82">
        <v>1100</v>
      </c>
      <c r="C16" s="82">
        <v>1100</v>
      </c>
      <c r="D16" s="83">
        <f t="shared" ref="D16:D29" si="2">B16-C16</f>
        <v>0</v>
      </c>
      <c r="F16" s="86" t="s">
        <v>222</v>
      </c>
      <c r="G16" s="87"/>
      <c r="H16" s="87"/>
      <c r="I16" s="88">
        <f t="shared" si="1"/>
        <v>0</v>
      </c>
    </row>
    <row r="17" spans="1:9" s="93" customFormat="1" ht="11">
      <c r="A17" s="86" t="s">
        <v>223</v>
      </c>
      <c r="B17" s="87">
        <v>56</v>
      </c>
      <c r="C17" s="87">
        <v>56</v>
      </c>
      <c r="D17" s="88">
        <f t="shared" si="2"/>
        <v>0</v>
      </c>
      <c r="F17" s="86" t="s">
        <v>224</v>
      </c>
      <c r="G17" s="87"/>
      <c r="H17" s="87"/>
      <c r="I17" s="88">
        <f t="shared" si="1"/>
        <v>0</v>
      </c>
    </row>
    <row r="18" spans="1:9" s="93" customFormat="1" ht="11">
      <c r="A18" s="86" t="s">
        <v>37</v>
      </c>
      <c r="B18" s="87">
        <v>50</v>
      </c>
      <c r="C18" s="87">
        <v>67</v>
      </c>
      <c r="D18" s="88">
        <f t="shared" si="2"/>
        <v>-17</v>
      </c>
      <c r="F18" s="86" t="s">
        <v>225</v>
      </c>
      <c r="G18" s="87"/>
      <c r="H18" s="87"/>
      <c r="I18" s="88">
        <f t="shared" si="1"/>
        <v>0</v>
      </c>
    </row>
    <row r="19" spans="1:9" s="93" customFormat="1" ht="11">
      <c r="A19" s="86" t="s">
        <v>226</v>
      </c>
      <c r="B19" s="87">
        <v>43</v>
      </c>
      <c r="C19" s="87">
        <v>52</v>
      </c>
      <c r="D19" s="88">
        <f t="shared" si="2"/>
        <v>-9</v>
      </c>
      <c r="F19" s="100" t="s">
        <v>139</v>
      </c>
      <c r="G19" s="101"/>
      <c r="H19" s="101"/>
      <c r="I19" s="102">
        <f t="shared" si="1"/>
        <v>0</v>
      </c>
    </row>
    <row r="20" spans="1:9" s="93" customFormat="1" ht="11">
      <c r="A20" s="86" t="s">
        <v>227</v>
      </c>
      <c r="B20" s="87">
        <v>7</v>
      </c>
      <c r="C20" s="87">
        <v>7</v>
      </c>
      <c r="D20" s="88">
        <f t="shared" si="2"/>
        <v>0</v>
      </c>
      <c r="F20" s="105" t="str">
        <f>"Total "&amp;F10</f>
        <v>Total DAILY LIVING</v>
      </c>
      <c r="G20" s="106">
        <f>SUM(G11:G19)</f>
        <v>0</v>
      </c>
      <c r="H20" s="106">
        <f>SUM(H11:H19)</f>
        <v>0</v>
      </c>
      <c r="I20" s="106">
        <f t="shared" si="1"/>
        <v>0</v>
      </c>
    </row>
    <row r="21" spans="1:9" s="93" customFormat="1" ht="13.5" customHeight="1" thickBot="1">
      <c r="A21" s="86" t="s">
        <v>228</v>
      </c>
      <c r="B21" s="87">
        <v>25</v>
      </c>
      <c r="C21" s="87">
        <v>25</v>
      </c>
      <c r="D21" s="88">
        <f t="shared" si="2"/>
        <v>0</v>
      </c>
      <c r="F21" s="97" t="s">
        <v>229</v>
      </c>
      <c r="G21" s="98" t="s">
        <v>206</v>
      </c>
      <c r="H21" s="99" t="s">
        <v>207</v>
      </c>
      <c r="I21" s="99" t="s">
        <v>208</v>
      </c>
    </row>
    <row r="22" spans="1:9" s="93" customFormat="1" ht="11">
      <c r="A22" s="86" t="s">
        <v>230</v>
      </c>
      <c r="B22" s="87">
        <v>35</v>
      </c>
      <c r="C22" s="87">
        <v>35</v>
      </c>
      <c r="D22" s="88">
        <f t="shared" si="2"/>
        <v>0</v>
      </c>
      <c r="F22" s="81" t="s">
        <v>231</v>
      </c>
      <c r="G22" s="82"/>
      <c r="H22" s="82"/>
      <c r="I22" s="83">
        <f t="shared" ref="I22:I36" si="3">G22-H22</f>
        <v>0</v>
      </c>
    </row>
    <row r="23" spans="1:9" s="93" customFormat="1" ht="11">
      <c r="A23" s="86" t="s">
        <v>132</v>
      </c>
      <c r="B23" s="87">
        <v>15</v>
      </c>
      <c r="C23" s="87">
        <v>15</v>
      </c>
      <c r="D23" s="88">
        <f t="shared" si="2"/>
        <v>0</v>
      </c>
      <c r="F23" s="86" t="s">
        <v>232</v>
      </c>
      <c r="G23" s="87"/>
      <c r="H23" s="87"/>
      <c r="I23" s="88">
        <f t="shared" si="3"/>
        <v>0</v>
      </c>
    </row>
    <row r="24" spans="1:9" s="93" customFormat="1" ht="11">
      <c r="A24" s="86" t="s">
        <v>233</v>
      </c>
      <c r="B24" s="87">
        <v>0</v>
      </c>
      <c r="C24" s="87">
        <v>150</v>
      </c>
      <c r="D24" s="88">
        <f t="shared" si="2"/>
        <v>-150</v>
      </c>
      <c r="F24" s="86" t="s">
        <v>234</v>
      </c>
      <c r="G24" s="87"/>
      <c r="H24" s="87"/>
      <c r="I24" s="88">
        <f t="shared" si="3"/>
        <v>0</v>
      </c>
    </row>
    <row r="25" spans="1:9" s="93" customFormat="1" ht="11">
      <c r="A25" s="86" t="s">
        <v>47</v>
      </c>
      <c r="B25" s="87">
        <v>0</v>
      </c>
      <c r="C25" s="87">
        <v>0</v>
      </c>
      <c r="D25" s="88">
        <f t="shared" si="2"/>
        <v>0</v>
      </c>
      <c r="F25" s="86" t="s">
        <v>235</v>
      </c>
      <c r="G25" s="87"/>
      <c r="H25" s="87"/>
      <c r="I25" s="88">
        <f t="shared" si="3"/>
        <v>0</v>
      </c>
    </row>
    <row r="26" spans="1:9" s="93" customFormat="1" ht="11">
      <c r="A26" s="86" t="s">
        <v>236</v>
      </c>
      <c r="B26" s="87">
        <v>50</v>
      </c>
      <c r="C26" s="87">
        <v>20</v>
      </c>
      <c r="D26" s="88">
        <f t="shared" si="2"/>
        <v>30</v>
      </c>
      <c r="F26" s="86" t="s">
        <v>237</v>
      </c>
      <c r="G26" s="87"/>
      <c r="H26" s="87"/>
      <c r="I26" s="88">
        <f t="shared" si="3"/>
        <v>0</v>
      </c>
    </row>
    <row r="27" spans="1:9" s="93" customFormat="1" ht="11">
      <c r="A27" s="86" t="s">
        <v>89</v>
      </c>
      <c r="B27" s="87">
        <v>0</v>
      </c>
      <c r="C27" s="87">
        <v>0</v>
      </c>
      <c r="D27" s="88">
        <f t="shared" si="2"/>
        <v>0</v>
      </c>
      <c r="F27" s="86" t="s">
        <v>238</v>
      </c>
      <c r="G27" s="87"/>
      <c r="H27" s="87"/>
      <c r="I27" s="88">
        <f t="shared" si="3"/>
        <v>0</v>
      </c>
    </row>
    <row r="28" spans="1:9" s="93" customFormat="1" ht="11">
      <c r="A28" s="100" t="s">
        <v>139</v>
      </c>
      <c r="B28" s="101">
        <v>0</v>
      </c>
      <c r="C28" s="101">
        <v>0</v>
      </c>
      <c r="D28" s="102">
        <f t="shared" si="2"/>
        <v>0</v>
      </c>
      <c r="F28" s="86" t="s">
        <v>181</v>
      </c>
      <c r="G28" s="87"/>
      <c r="H28" s="87"/>
      <c r="I28" s="88">
        <f t="shared" si="3"/>
        <v>0</v>
      </c>
    </row>
    <row r="29" spans="1:9" s="93" customFormat="1" ht="11">
      <c r="A29" s="105" t="str">
        <f>"Total "&amp;A15</f>
        <v>Total HOME EXPENSES</v>
      </c>
      <c r="B29" s="106">
        <f>SUM(B16:B28)</f>
        <v>1381</v>
      </c>
      <c r="C29" s="106">
        <f>SUM(C16:C28)</f>
        <v>1527</v>
      </c>
      <c r="D29" s="106">
        <f t="shared" si="2"/>
        <v>-146</v>
      </c>
      <c r="F29" s="86" t="s">
        <v>239</v>
      </c>
      <c r="G29" s="87"/>
      <c r="H29" s="87"/>
      <c r="I29" s="88">
        <f t="shared" si="3"/>
        <v>0</v>
      </c>
    </row>
    <row r="30" spans="1:9" s="93" customFormat="1" ht="13.5" customHeight="1" thickBot="1">
      <c r="A30" s="97" t="s">
        <v>240</v>
      </c>
      <c r="B30" s="98" t="s">
        <v>206</v>
      </c>
      <c r="C30" s="99" t="s">
        <v>207</v>
      </c>
      <c r="D30" s="99" t="s">
        <v>208</v>
      </c>
      <c r="F30" s="86" t="s">
        <v>103</v>
      </c>
      <c r="G30" s="87"/>
      <c r="H30" s="87"/>
      <c r="I30" s="88">
        <f t="shared" si="3"/>
        <v>0</v>
      </c>
    </row>
    <row r="31" spans="1:9" s="93" customFormat="1" ht="11">
      <c r="A31" s="81" t="s">
        <v>241</v>
      </c>
      <c r="B31" s="82"/>
      <c r="C31" s="82"/>
      <c r="D31" s="83">
        <f t="shared" ref="D31:D38" si="4">B31-C31</f>
        <v>0</v>
      </c>
      <c r="F31" s="86" t="s">
        <v>242</v>
      </c>
      <c r="G31" s="87"/>
      <c r="H31" s="87"/>
      <c r="I31" s="88">
        <f t="shared" si="3"/>
        <v>0</v>
      </c>
    </row>
    <row r="32" spans="1:9" s="93" customFormat="1" ht="11">
      <c r="A32" s="86" t="s">
        <v>56</v>
      </c>
      <c r="B32" s="87"/>
      <c r="C32" s="87"/>
      <c r="D32" s="88">
        <f t="shared" si="4"/>
        <v>0</v>
      </c>
      <c r="F32" s="86" t="s">
        <v>243</v>
      </c>
      <c r="G32" s="87"/>
      <c r="H32" s="87"/>
      <c r="I32" s="88">
        <f t="shared" si="3"/>
        <v>0</v>
      </c>
    </row>
    <row r="33" spans="1:9" s="93" customFormat="1" ht="11">
      <c r="A33" s="86" t="s">
        <v>87</v>
      </c>
      <c r="B33" s="87"/>
      <c r="C33" s="87"/>
      <c r="D33" s="88">
        <f t="shared" si="4"/>
        <v>0</v>
      </c>
      <c r="F33" s="86" t="s">
        <v>244</v>
      </c>
      <c r="G33" s="87"/>
      <c r="H33" s="87"/>
      <c r="I33" s="88">
        <f t="shared" si="3"/>
        <v>0</v>
      </c>
    </row>
    <row r="34" spans="1:9" s="93" customFormat="1" ht="11">
      <c r="A34" s="86" t="s">
        <v>245</v>
      </c>
      <c r="B34" s="87"/>
      <c r="C34" s="87"/>
      <c r="D34" s="88">
        <f t="shared" si="4"/>
        <v>0</v>
      </c>
      <c r="F34" s="86" t="s">
        <v>137</v>
      </c>
      <c r="G34" s="87"/>
      <c r="H34" s="87"/>
      <c r="I34" s="88">
        <f t="shared" si="3"/>
        <v>0</v>
      </c>
    </row>
    <row r="35" spans="1:9" s="93" customFormat="1" ht="11">
      <c r="A35" s="86" t="s">
        <v>246</v>
      </c>
      <c r="B35" s="87"/>
      <c r="C35" s="87"/>
      <c r="D35" s="88">
        <f t="shared" si="4"/>
        <v>0</v>
      </c>
      <c r="F35" s="100" t="s">
        <v>139</v>
      </c>
      <c r="G35" s="101"/>
      <c r="H35" s="101"/>
      <c r="I35" s="102">
        <f t="shared" si="3"/>
        <v>0</v>
      </c>
    </row>
    <row r="36" spans="1:9" s="93" customFormat="1" ht="11">
      <c r="A36" s="86" t="s">
        <v>247</v>
      </c>
      <c r="B36" s="87"/>
      <c r="C36" s="87"/>
      <c r="D36" s="88">
        <f t="shared" si="4"/>
        <v>0</v>
      </c>
      <c r="F36" s="105" t="str">
        <f>"Total "&amp;F21</f>
        <v>Total ENTERTAINMENT</v>
      </c>
      <c r="G36" s="106">
        <f>SUM(G22:G35)</f>
        <v>0</v>
      </c>
      <c r="H36" s="106">
        <f>SUM(H22:H35)</f>
        <v>0</v>
      </c>
      <c r="I36" s="106">
        <f t="shared" si="3"/>
        <v>0</v>
      </c>
    </row>
    <row r="37" spans="1:9" s="93" customFormat="1" ht="13.5" customHeight="1" thickBot="1">
      <c r="A37" s="100" t="s">
        <v>139</v>
      </c>
      <c r="B37" s="101"/>
      <c r="C37" s="101"/>
      <c r="D37" s="102">
        <f t="shared" si="4"/>
        <v>0</v>
      </c>
      <c r="F37" s="97" t="s">
        <v>248</v>
      </c>
      <c r="G37" s="98" t="s">
        <v>206</v>
      </c>
      <c r="H37" s="99" t="s">
        <v>207</v>
      </c>
      <c r="I37" s="99" t="s">
        <v>208</v>
      </c>
    </row>
    <row r="38" spans="1:9" s="93" customFormat="1" ht="11">
      <c r="A38" s="105" t="str">
        <f>"Total "&amp;A30</f>
        <v>Total TRANSPORTATION</v>
      </c>
      <c r="B38" s="106">
        <f>SUM(B31:B37)</f>
        <v>0</v>
      </c>
      <c r="C38" s="106">
        <f>SUM(C31:C37)</f>
        <v>0</v>
      </c>
      <c r="D38" s="106">
        <f t="shared" si="4"/>
        <v>0</v>
      </c>
      <c r="F38" s="81" t="s">
        <v>98</v>
      </c>
      <c r="G38" s="82"/>
      <c r="H38" s="82"/>
      <c r="I38" s="83">
        <f t="shared" ref="I38:I44" si="5">G38-H38</f>
        <v>0</v>
      </c>
    </row>
    <row r="39" spans="1:9" s="93" customFormat="1" ht="13.5" customHeight="1" thickBot="1">
      <c r="A39" s="97" t="s">
        <v>249</v>
      </c>
      <c r="B39" s="98" t="s">
        <v>206</v>
      </c>
      <c r="C39" s="99" t="s">
        <v>207</v>
      </c>
      <c r="D39" s="99" t="s">
        <v>208</v>
      </c>
      <c r="F39" s="86" t="s">
        <v>250</v>
      </c>
      <c r="G39" s="87"/>
      <c r="H39" s="87"/>
      <c r="I39" s="88">
        <f t="shared" si="5"/>
        <v>0</v>
      </c>
    </row>
    <row r="40" spans="1:9" s="93" customFormat="1" ht="11">
      <c r="A40" s="81" t="s">
        <v>251</v>
      </c>
      <c r="B40" s="82"/>
      <c r="C40" s="82"/>
      <c r="D40" s="83">
        <f t="shared" ref="D40:D47" si="6">B40-C40</f>
        <v>0</v>
      </c>
      <c r="F40" s="86" t="s">
        <v>252</v>
      </c>
      <c r="G40" s="87"/>
      <c r="H40" s="87"/>
      <c r="I40" s="88">
        <f t="shared" si="5"/>
        <v>0</v>
      </c>
    </row>
    <row r="41" spans="1:9" s="93" customFormat="1" ht="11">
      <c r="A41" s="86" t="s">
        <v>253</v>
      </c>
      <c r="B41" s="87"/>
      <c r="C41" s="87"/>
      <c r="D41" s="88">
        <f t="shared" si="6"/>
        <v>0</v>
      </c>
      <c r="F41" s="86" t="s">
        <v>58</v>
      </c>
      <c r="G41" s="87"/>
      <c r="H41" s="87"/>
      <c r="I41" s="88">
        <f t="shared" si="5"/>
        <v>0</v>
      </c>
    </row>
    <row r="42" spans="1:9" s="93" customFormat="1" ht="11">
      <c r="A42" s="86" t="s">
        <v>254</v>
      </c>
      <c r="B42" s="87"/>
      <c r="C42" s="87"/>
      <c r="D42" s="88">
        <f t="shared" si="6"/>
        <v>0</v>
      </c>
      <c r="F42" s="86" t="s">
        <v>53</v>
      </c>
      <c r="G42" s="87"/>
      <c r="H42" s="87"/>
      <c r="I42" s="88">
        <f t="shared" si="5"/>
        <v>0</v>
      </c>
    </row>
    <row r="43" spans="1:9" s="93" customFormat="1" ht="11">
      <c r="A43" s="86" t="s">
        <v>255</v>
      </c>
      <c r="B43" s="87"/>
      <c r="C43" s="87"/>
      <c r="D43" s="88">
        <f t="shared" si="6"/>
        <v>0</v>
      </c>
      <c r="F43" s="100" t="s">
        <v>139</v>
      </c>
      <c r="G43" s="101"/>
      <c r="H43" s="101"/>
      <c r="I43" s="102">
        <f t="shared" si="5"/>
        <v>0</v>
      </c>
    </row>
    <row r="44" spans="1:9" s="93" customFormat="1" ht="11">
      <c r="A44" s="86" t="s">
        <v>55</v>
      </c>
      <c r="B44" s="87"/>
      <c r="C44" s="87"/>
      <c r="D44" s="88">
        <f t="shared" si="6"/>
        <v>0</v>
      </c>
      <c r="F44" s="105" t="str">
        <f>"Total "&amp;F37</f>
        <v>Total SAVINGS</v>
      </c>
      <c r="G44" s="106">
        <f>SUM(G38:G43)</f>
        <v>0</v>
      </c>
      <c r="H44" s="106">
        <f>SUM(H38:H43)</f>
        <v>0</v>
      </c>
      <c r="I44" s="106">
        <f t="shared" si="5"/>
        <v>0</v>
      </c>
    </row>
    <row r="45" spans="1:9" s="93" customFormat="1" ht="13.5" customHeight="1" thickBot="1">
      <c r="A45" s="86" t="s">
        <v>256</v>
      </c>
      <c r="B45" s="87"/>
      <c r="C45" s="87"/>
      <c r="D45" s="88">
        <f t="shared" si="6"/>
        <v>0</v>
      </c>
      <c r="F45" s="97" t="s">
        <v>257</v>
      </c>
      <c r="G45" s="98" t="s">
        <v>206</v>
      </c>
      <c r="H45" s="99" t="s">
        <v>207</v>
      </c>
      <c r="I45" s="99" t="s">
        <v>208</v>
      </c>
    </row>
    <row r="46" spans="1:9" s="93" customFormat="1" ht="11">
      <c r="A46" s="100" t="s">
        <v>139</v>
      </c>
      <c r="B46" s="101"/>
      <c r="C46" s="101"/>
      <c r="D46" s="102">
        <f t="shared" si="6"/>
        <v>0</v>
      </c>
      <c r="F46" s="81" t="s">
        <v>258</v>
      </c>
      <c r="G46" s="82"/>
      <c r="H46" s="82"/>
      <c r="I46" s="83">
        <f t="shared" ref="I46:I53" si="7">G46-H46</f>
        <v>0</v>
      </c>
    </row>
    <row r="47" spans="1:9" s="93" customFormat="1" ht="11">
      <c r="A47" s="105" t="str">
        <f>"Total "&amp;A39</f>
        <v>Total HEALTH</v>
      </c>
      <c r="B47" s="106">
        <f>SUM(B40:B46)</f>
        <v>0</v>
      </c>
      <c r="C47" s="106">
        <f>SUM(C40:C46)</f>
        <v>0</v>
      </c>
      <c r="D47" s="106">
        <f t="shared" si="6"/>
        <v>0</v>
      </c>
      <c r="F47" s="86" t="s">
        <v>34</v>
      </c>
      <c r="G47" s="87"/>
      <c r="H47" s="87"/>
      <c r="I47" s="88">
        <f t="shared" si="7"/>
        <v>0</v>
      </c>
    </row>
    <row r="48" spans="1:9" s="93" customFormat="1" ht="13.5" customHeight="1" thickBot="1">
      <c r="A48" s="97" t="s">
        <v>259</v>
      </c>
      <c r="B48" s="98" t="s">
        <v>206</v>
      </c>
      <c r="C48" s="99" t="s">
        <v>207</v>
      </c>
      <c r="D48" s="99" t="s">
        <v>208</v>
      </c>
      <c r="F48" s="86" t="s">
        <v>260</v>
      </c>
      <c r="G48" s="87"/>
      <c r="H48" s="87"/>
      <c r="I48" s="88">
        <f t="shared" si="7"/>
        <v>0</v>
      </c>
    </row>
    <row r="49" spans="1:9" s="93" customFormat="1" ht="11">
      <c r="A49" s="81" t="s">
        <v>112</v>
      </c>
      <c r="B49" s="82"/>
      <c r="C49" s="82"/>
      <c r="D49" s="83">
        <f>B49-C49</f>
        <v>0</v>
      </c>
      <c r="F49" s="86" t="s">
        <v>261</v>
      </c>
      <c r="G49" s="87"/>
      <c r="H49" s="87"/>
      <c r="I49" s="88">
        <f t="shared" si="7"/>
        <v>0</v>
      </c>
    </row>
    <row r="50" spans="1:9" s="93" customFormat="1" ht="11">
      <c r="A50" s="86" t="s">
        <v>262</v>
      </c>
      <c r="B50" s="87"/>
      <c r="C50" s="87"/>
      <c r="D50" s="88">
        <f>B50-C50</f>
        <v>0</v>
      </c>
      <c r="F50" s="86" t="s">
        <v>263</v>
      </c>
      <c r="G50" s="87"/>
      <c r="H50" s="87"/>
      <c r="I50" s="88">
        <f t="shared" si="7"/>
        <v>0</v>
      </c>
    </row>
    <row r="51" spans="1:9" s="93" customFormat="1" ht="11">
      <c r="A51" s="86" t="s">
        <v>264</v>
      </c>
      <c r="B51" s="87"/>
      <c r="C51" s="87"/>
      <c r="D51" s="88">
        <f>B51-C51</f>
        <v>0</v>
      </c>
      <c r="F51" s="86" t="s">
        <v>265</v>
      </c>
      <c r="G51" s="87"/>
      <c r="H51" s="87"/>
      <c r="I51" s="88">
        <f t="shared" si="7"/>
        <v>0</v>
      </c>
    </row>
    <row r="52" spans="1:9" s="93" customFormat="1" ht="11">
      <c r="A52" s="100" t="s">
        <v>139</v>
      </c>
      <c r="B52" s="101"/>
      <c r="C52" s="101"/>
      <c r="D52" s="102">
        <f>B52-C52</f>
        <v>0</v>
      </c>
      <c r="F52" s="100" t="s">
        <v>139</v>
      </c>
      <c r="G52" s="101"/>
      <c r="H52" s="101"/>
      <c r="I52" s="102">
        <f t="shared" si="7"/>
        <v>0</v>
      </c>
    </row>
    <row r="53" spans="1:9" s="93" customFormat="1" ht="11">
      <c r="A53" s="105" t="str">
        <f>"Total "&amp;A48</f>
        <v>Total CHARITY/GIFTS</v>
      </c>
      <c r="B53" s="106">
        <f>SUM(B49:B52)</f>
        <v>0</v>
      </c>
      <c r="C53" s="106">
        <f>SUM(C49:C52)</f>
        <v>0</v>
      </c>
      <c r="D53" s="106">
        <f>B53-C53</f>
        <v>0</v>
      </c>
      <c r="F53" s="105" t="str">
        <f>"Total "&amp;F45</f>
        <v>Total OBLIGATIONS</v>
      </c>
      <c r="G53" s="106">
        <f>SUM(G46:G52)</f>
        <v>0</v>
      </c>
      <c r="H53" s="106">
        <f>SUM(H46:H52)</f>
        <v>0</v>
      </c>
      <c r="I53" s="106">
        <f t="shared" si="7"/>
        <v>0</v>
      </c>
    </row>
    <row r="54" spans="1:9" s="93" customFormat="1" ht="13.5" customHeight="1" thickBot="1">
      <c r="A54" s="97" t="s">
        <v>266</v>
      </c>
      <c r="B54" s="98" t="s">
        <v>206</v>
      </c>
      <c r="C54" s="99" t="s">
        <v>207</v>
      </c>
      <c r="D54" s="99" t="s">
        <v>208</v>
      </c>
      <c r="F54" s="97" t="s">
        <v>267</v>
      </c>
      <c r="G54" s="98" t="s">
        <v>206</v>
      </c>
      <c r="H54" s="99" t="s">
        <v>207</v>
      </c>
      <c r="I54" s="99" t="s">
        <v>208</v>
      </c>
    </row>
    <row r="55" spans="1:9" s="93" customFormat="1" ht="11">
      <c r="A55" s="81" t="s">
        <v>125</v>
      </c>
      <c r="B55" s="82"/>
      <c r="C55" s="82"/>
      <c r="D55" s="83">
        <f>B55-C55</f>
        <v>0</v>
      </c>
      <c r="F55" s="81" t="s">
        <v>130</v>
      </c>
      <c r="G55" s="82"/>
      <c r="H55" s="82"/>
      <c r="I55" s="83">
        <f>G55-H55</f>
        <v>0</v>
      </c>
    </row>
    <row r="56" spans="1:9" s="93" customFormat="1" ht="11">
      <c r="A56" s="86" t="s">
        <v>268</v>
      </c>
      <c r="B56" s="87"/>
      <c r="C56" s="87"/>
      <c r="D56" s="88">
        <f>B56-C56</f>
        <v>0</v>
      </c>
      <c r="F56" s="86" t="s">
        <v>110</v>
      </c>
      <c r="G56" s="87"/>
      <c r="H56" s="87"/>
      <c r="I56" s="88">
        <f>G56-H56</f>
        <v>0</v>
      </c>
    </row>
    <row r="57" spans="1:9" s="93" customFormat="1" ht="11">
      <c r="A57" s="86" t="s">
        <v>269</v>
      </c>
      <c r="B57" s="87"/>
      <c r="C57" s="87"/>
      <c r="D57" s="88">
        <f>B57-C57</f>
        <v>0</v>
      </c>
      <c r="F57" s="86" t="s">
        <v>139</v>
      </c>
      <c r="G57" s="87"/>
      <c r="H57" s="87"/>
      <c r="I57" s="88">
        <f>G57-H57</f>
        <v>0</v>
      </c>
    </row>
    <row r="58" spans="1:9" s="93" customFormat="1" ht="11">
      <c r="A58" s="100" t="s">
        <v>139</v>
      </c>
      <c r="B58" s="101"/>
      <c r="C58" s="101"/>
      <c r="D58" s="102">
        <f>B58-C58</f>
        <v>0</v>
      </c>
      <c r="F58" s="100" t="s">
        <v>139</v>
      </c>
      <c r="G58" s="101"/>
      <c r="H58" s="101"/>
      <c r="I58" s="102">
        <f>G58-H58</f>
        <v>0</v>
      </c>
    </row>
    <row r="59" spans="1:9" s="93" customFormat="1" ht="11">
      <c r="A59" s="105" t="str">
        <f>"Total "&amp;A54</f>
        <v>Total SUBSCRIPTIONS</v>
      </c>
      <c r="B59" s="106">
        <f>SUM(B55:B58)</f>
        <v>0</v>
      </c>
      <c r="C59" s="106">
        <f>SUM(C55:C58)</f>
        <v>0</v>
      </c>
      <c r="D59" s="106">
        <f>B59-C59</f>
        <v>0</v>
      </c>
      <c r="F59" s="105" t="str">
        <f>"Total "&amp;F54</f>
        <v>Total MISCELLANEOUS</v>
      </c>
      <c r="G59" s="106">
        <f>SUM(G55:G58)</f>
        <v>0</v>
      </c>
      <c r="H59" s="106">
        <f>SUM(H55:H58)</f>
        <v>0</v>
      </c>
      <c r="I59" s="106">
        <f>G59-H59</f>
        <v>0</v>
      </c>
    </row>
    <row r="60" spans="1:9" s="93" customFormat="1" ht="11">
      <c r="A60" s="107"/>
      <c r="B60" s="107"/>
      <c r="C60" s="107"/>
      <c r="D60" s="107"/>
      <c r="E60" s="108"/>
      <c r="F60" s="107"/>
      <c r="G60" s="107"/>
      <c r="H60" s="107"/>
      <c r="I60" s="107"/>
    </row>
    <row r="61" spans="1:9" s="93" customFormat="1" ht="11">
      <c r="E61" s="108"/>
    </row>
    <row r="62" spans="1:9" s="93" customFormat="1" ht="11">
      <c r="E62" s="108"/>
    </row>
  </sheetData>
  <mergeCells count="1">
    <mergeCell ref="A1:I1"/>
  </mergeCells>
  <conditionalFormatting sqref="I5:I6 D5:D13 G7:I7 I11:I20 D16:D29 I22:I36 D31:D38 I38:I44 D40:D47 I46:I53 D49:D53 D55:D59 I55:I59">
    <cfRule type="cellIs" dxfId="0" priority="1" stopIfTrue="1" operator="lessThan">
      <formula>0</formula>
    </cfRule>
  </conditionalFormatting>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206"/>
  <sheetViews>
    <sheetView topLeftCell="A48" zoomScale="150" zoomScaleNormal="150" workbookViewId="0">
      <selection activeCell="Q16" sqref="Q16"/>
    </sheetView>
  </sheetViews>
  <sheetFormatPr baseColWidth="10" defaultColWidth="10.1640625" defaultRowHeight="14"/>
  <cols>
    <col min="1" max="1" width="26.1640625" style="147" customWidth="1"/>
    <col min="2" max="13" width="8.33203125" style="147" customWidth="1"/>
    <col min="14" max="15" width="9" style="147" customWidth="1"/>
    <col min="16" max="16384" width="10.1640625" style="147"/>
  </cols>
  <sheetData>
    <row r="1" spans="1:16" s="145" customFormat="1" ht="23" customHeight="1">
      <c r="A1" s="198" t="s">
        <v>270</v>
      </c>
      <c r="B1" s="198"/>
      <c r="C1" s="198"/>
      <c r="D1" s="198"/>
      <c r="E1" s="198"/>
      <c r="F1" s="198"/>
      <c r="G1" s="198"/>
      <c r="H1" s="198"/>
      <c r="I1" s="198"/>
      <c r="J1" s="198"/>
      <c r="K1" s="198"/>
      <c r="L1" s="198"/>
      <c r="M1" s="198"/>
      <c r="N1" s="198"/>
      <c r="O1" s="198"/>
    </row>
    <row r="2" spans="1:16">
      <c r="A2" s="146"/>
      <c r="B2" s="146"/>
      <c r="C2" s="146"/>
      <c r="D2" s="146"/>
      <c r="E2" s="146"/>
      <c r="F2" s="146"/>
      <c r="G2" s="146"/>
      <c r="O2" s="148"/>
    </row>
    <row r="3" spans="1:16" s="145" customFormat="1">
      <c r="D3" s="149" t="s">
        <v>271</v>
      </c>
      <c r="E3" s="150">
        <v>575</v>
      </c>
      <c r="G3" s="151"/>
      <c r="M3" s="149"/>
      <c r="N3" s="149"/>
      <c r="O3" s="149"/>
      <c r="P3" s="149"/>
    </row>
    <row r="4" spans="1:16" s="145" customFormat="1">
      <c r="D4" s="149" t="s">
        <v>272</v>
      </c>
      <c r="E4" s="150">
        <v>800</v>
      </c>
      <c r="M4" s="152" t="s">
        <v>209</v>
      </c>
      <c r="N4" s="149"/>
      <c r="O4" s="153"/>
    </row>
    <row r="5" spans="1:16" s="154" customFormat="1" ht="11">
      <c r="O5" s="155"/>
    </row>
    <row r="6" spans="1:16" s="157" customFormat="1" ht="15">
      <c r="A6" s="156" t="s">
        <v>273</v>
      </c>
      <c r="B6" s="156" t="s">
        <v>274</v>
      </c>
      <c r="C6" s="156" t="s">
        <v>275</v>
      </c>
      <c r="D6" s="156" t="s">
        <v>276</v>
      </c>
      <c r="E6" s="156" t="s">
        <v>277</v>
      </c>
      <c r="F6" s="156" t="s">
        <v>278</v>
      </c>
      <c r="G6" s="156" t="s">
        <v>279</v>
      </c>
      <c r="H6" s="156" t="s">
        <v>280</v>
      </c>
      <c r="I6" s="156" t="s">
        <v>281</v>
      </c>
      <c r="J6" s="156" t="s">
        <v>282</v>
      </c>
      <c r="K6" s="156" t="s">
        <v>283</v>
      </c>
      <c r="L6" s="156" t="s">
        <v>284</v>
      </c>
      <c r="M6" s="156" t="s">
        <v>285</v>
      </c>
      <c r="N6" s="156" t="s">
        <v>286</v>
      </c>
      <c r="O6" s="156" t="s">
        <v>287</v>
      </c>
    </row>
    <row r="7" spans="1:16" s="161" customFormat="1">
      <c r="A7" s="158" t="s">
        <v>212</v>
      </c>
      <c r="B7" s="159">
        <f>B34</f>
        <v>2100</v>
      </c>
      <c r="C7" s="159">
        <f t="shared" ref="C7:M7" si="0">C34</f>
        <v>2100</v>
      </c>
      <c r="D7" s="159">
        <f t="shared" si="0"/>
        <v>2100</v>
      </c>
      <c r="E7" s="159">
        <f t="shared" si="0"/>
        <v>2100</v>
      </c>
      <c r="F7" s="159">
        <f t="shared" si="0"/>
        <v>2100</v>
      </c>
      <c r="G7" s="159">
        <f t="shared" si="0"/>
        <v>2100</v>
      </c>
      <c r="H7" s="159">
        <f t="shared" si="0"/>
        <v>2100</v>
      </c>
      <c r="I7" s="159">
        <f t="shared" si="0"/>
        <v>2100</v>
      </c>
      <c r="J7" s="159">
        <f t="shared" si="0"/>
        <v>2100</v>
      </c>
      <c r="K7" s="159">
        <f t="shared" si="0"/>
        <v>2100</v>
      </c>
      <c r="L7" s="159">
        <f t="shared" si="0"/>
        <v>2100</v>
      </c>
      <c r="M7" s="159">
        <f t="shared" si="0"/>
        <v>2100</v>
      </c>
      <c r="N7" s="160">
        <f>SUM(B7:M7)</f>
        <v>25200</v>
      </c>
      <c r="O7" s="160">
        <f>N7/COLUMNS(B7:M7)</f>
        <v>2100</v>
      </c>
    </row>
    <row r="8" spans="1:16" s="161" customFormat="1">
      <c r="A8" s="162" t="s">
        <v>213</v>
      </c>
      <c r="B8" s="163">
        <f>B43+B60+B74+B86+B96+B105+B114+B122+B130+B144+B152+B169+B177+B186+B196+B205</f>
        <v>1975</v>
      </c>
      <c r="C8" s="163">
        <f t="shared" ref="C8:M8" si="1">C43+C60+C74+C86+C96+C105+C114+C122+C130+C144+C152+C169+C177+C186+C196+C205</f>
        <v>2155</v>
      </c>
      <c r="D8" s="163">
        <f t="shared" si="1"/>
        <v>2015</v>
      </c>
      <c r="E8" s="163">
        <f t="shared" si="1"/>
        <v>2035</v>
      </c>
      <c r="F8" s="163">
        <f t="shared" si="1"/>
        <v>1885</v>
      </c>
      <c r="G8" s="163">
        <f t="shared" si="1"/>
        <v>2240</v>
      </c>
      <c r="H8" s="163">
        <f t="shared" si="1"/>
        <v>2050</v>
      </c>
      <c r="I8" s="163">
        <f t="shared" si="1"/>
        <v>1950</v>
      </c>
      <c r="J8" s="163">
        <f t="shared" si="1"/>
        <v>1991</v>
      </c>
      <c r="K8" s="163">
        <f t="shared" si="1"/>
        <v>2125</v>
      </c>
      <c r="L8" s="163">
        <f t="shared" si="1"/>
        <v>2065</v>
      </c>
      <c r="M8" s="163">
        <f t="shared" si="1"/>
        <v>2335</v>
      </c>
      <c r="N8" s="164">
        <f>SUM(B8:M8)</f>
        <v>24821</v>
      </c>
      <c r="O8" s="164">
        <f>N8/COLUMNS(B8:M8)</f>
        <v>2068.4166666666665</v>
      </c>
    </row>
    <row r="9" spans="1:16" s="161" customFormat="1">
      <c r="A9" s="165" t="s">
        <v>288</v>
      </c>
      <c r="B9" s="166">
        <f>B7-B8</f>
        <v>125</v>
      </c>
      <c r="C9" s="166">
        <f t="shared" ref="C9:M9" si="2">C7-C8</f>
        <v>-55</v>
      </c>
      <c r="D9" s="166">
        <f t="shared" si="2"/>
        <v>85</v>
      </c>
      <c r="E9" s="166">
        <f t="shared" si="2"/>
        <v>65</v>
      </c>
      <c r="F9" s="166">
        <f t="shared" si="2"/>
        <v>215</v>
      </c>
      <c r="G9" s="166">
        <f t="shared" si="2"/>
        <v>-140</v>
      </c>
      <c r="H9" s="166">
        <f t="shared" si="2"/>
        <v>50</v>
      </c>
      <c r="I9" s="166">
        <f t="shared" si="2"/>
        <v>150</v>
      </c>
      <c r="J9" s="166">
        <f t="shared" si="2"/>
        <v>109</v>
      </c>
      <c r="K9" s="166">
        <f t="shared" si="2"/>
        <v>-25</v>
      </c>
      <c r="L9" s="166">
        <f t="shared" si="2"/>
        <v>35</v>
      </c>
      <c r="M9" s="166">
        <f t="shared" si="2"/>
        <v>-235</v>
      </c>
      <c r="N9" s="166">
        <f>SUM(B9:M9)</f>
        <v>379</v>
      </c>
      <c r="O9" s="166">
        <f>N9/COLUMNS(B9:M9)</f>
        <v>31.583333333333332</v>
      </c>
    </row>
    <row r="10" spans="1:16" s="161" customFormat="1">
      <c r="A10" s="167" t="s">
        <v>289</v>
      </c>
      <c r="B10" s="168"/>
      <c r="C10" s="168"/>
      <c r="D10" s="168"/>
      <c r="E10" s="168"/>
      <c r="F10" s="168"/>
      <c r="G10" s="168"/>
      <c r="H10" s="168"/>
      <c r="I10" s="168"/>
      <c r="J10" s="168"/>
      <c r="K10" s="168"/>
      <c r="L10" s="168"/>
      <c r="M10" s="168"/>
      <c r="N10" s="169">
        <f>SUM(B10:M10)</f>
        <v>0</v>
      </c>
      <c r="O10" s="169">
        <f>N10/COLUMNS(B10:M10)</f>
        <v>0</v>
      </c>
    </row>
    <row r="11" spans="1:16" s="161" customFormat="1">
      <c r="A11" s="167" t="s">
        <v>290</v>
      </c>
      <c r="B11" s="170">
        <f>B7-B8+E3</f>
        <v>700</v>
      </c>
      <c r="C11" s="170">
        <f t="shared" ref="C11:M11" si="3">B11+C7-C8</f>
        <v>645</v>
      </c>
      <c r="D11" s="170">
        <f t="shared" si="3"/>
        <v>730</v>
      </c>
      <c r="E11" s="170">
        <f t="shared" si="3"/>
        <v>795</v>
      </c>
      <c r="F11" s="170">
        <f t="shared" si="3"/>
        <v>1010</v>
      </c>
      <c r="G11" s="170">
        <f t="shared" si="3"/>
        <v>870</v>
      </c>
      <c r="H11" s="170">
        <f t="shared" si="3"/>
        <v>920</v>
      </c>
      <c r="I11" s="170">
        <f t="shared" si="3"/>
        <v>1070</v>
      </c>
      <c r="J11" s="170">
        <f t="shared" si="3"/>
        <v>1179</v>
      </c>
      <c r="K11" s="170">
        <f t="shared" si="3"/>
        <v>1154</v>
      </c>
      <c r="L11" s="170">
        <f t="shared" si="3"/>
        <v>1189</v>
      </c>
      <c r="M11" s="170">
        <f t="shared" si="3"/>
        <v>954</v>
      </c>
      <c r="N11" s="171"/>
      <c r="O11" s="171"/>
    </row>
    <row r="12" spans="1:16" s="161" customFormat="1">
      <c r="A12" s="167" t="s">
        <v>291</v>
      </c>
      <c r="B12" s="170">
        <f>B43+E4-B33+B10</f>
        <v>950</v>
      </c>
      <c r="C12" s="170">
        <f>C43+B12-C33+C10</f>
        <v>1100</v>
      </c>
      <c r="D12" s="170">
        <f t="shared" ref="D12:M12" si="4">D43+C12-D33+D10</f>
        <v>1250</v>
      </c>
      <c r="E12" s="170">
        <f t="shared" si="4"/>
        <v>1400</v>
      </c>
      <c r="F12" s="170">
        <f t="shared" si="4"/>
        <v>1550</v>
      </c>
      <c r="G12" s="170">
        <f t="shared" si="4"/>
        <v>1950</v>
      </c>
      <c r="H12" s="170">
        <f t="shared" si="4"/>
        <v>2100</v>
      </c>
      <c r="I12" s="170">
        <f t="shared" si="4"/>
        <v>2250</v>
      </c>
      <c r="J12" s="170">
        <f t="shared" si="4"/>
        <v>2400</v>
      </c>
      <c r="K12" s="170">
        <f t="shared" si="4"/>
        <v>2800</v>
      </c>
      <c r="L12" s="170">
        <f t="shared" si="4"/>
        <v>2950</v>
      </c>
      <c r="M12" s="170">
        <f t="shared" si="4"/>
        <v>3350</v>
      </c>
      <c r="N12" s="171"/>
      <c r="O12" s="171"/>
    </row>
    <row r="13" spans="1:16" s="145" customFormat="1">
      <c r="A13" s="154"/>
    </row>
    <row r="14" spans="1:16" s="145" customFormat="1">
      <c r="A14" s="154"/>
      <c r="O14" s="149"/>
    </row>
    <row r="15" spans="1:16" s="145" customFormat="1">
      <c r="A15" s="154"/>
      <c r="O15" s="149"/>
    </row>
    <row r="16" spans="1:16" s="145" customFormat="1">
      <c r="A16" s="154"/>
      <c r="O16" s="149"/>
    </row>
    <row r="17" spans="1:15" s="145" customFormat="1">
      <c r="A17" s="154"/>
      <c r="O17" s="149"/>
    </row>
    <row r="18" spans="1:15" s="145" customFormat="1">
      <c r="A18" s="154"/>
      <c r="O18" s="149"/>
    </row>
    <row r="19" spans="1:15" s="145" customFormat="1">
      <c r="A19" s="154"/>
      <c r="O19" s="149"/>
    </row>
    <row r="20" spans="1:15" s="145" customFormat="1">
      <c r="A20" s="154"/>
      <c r="O20" s="149"/>
    </row>
    <row r="21" spans="1:15" s="145" customFormat="1">
      <c r="A21" s="154"/>
      <c r="O21" s="149"/>
    </row>
    <row r="22" spans="1:15" s="145" customFormat="1">
      <c r="A22" s="154"/>
      <c r="O22" s="149"/>
    </row>
    <row r="23" spans="1:15" s="145" customFormat="1">
      <c r="A23" s="154"/>
      <c r="O23" s="149"/>
    </row>
    <row r="24" spans="1:15" s="145" customFormat="1">
      <c r="A24" s="154"/>
      <c r="O24" s="149"/>
    </row>
    <row r="25" spans="1:15" s="145" customFormat="1">
      <c r="A25" s="154"/>
      <c r="O25" s="149"/>
    </row>
    <row r="26" spans="1:15" s="145" customFormat="1">
      <c r="A26" s="172" t="s">
        <v>205</v>
      </c>
      <c r="B26" s="173" t="str">
        <f>B$6</f>
        <v>Jan</v>
      </c>
      <c r="C26" s="173" t="str">
        <f t="shared" ref="C26:M26" si="5">C$6</f>
        <v>Feb</v>
      </c>
      <c r="D26" s="173" t="str">
        <f t="shared" si="5"/>
        <v>Mar</v>
      </c>
      <c r="E26" s="173" t="str">
        <f t="shared" si="5"/>
        <v>Apr</v>
      </c>
      <c r="F26" s="173" t="str">
        <f t="shared" si="5"/>
        <v>May</v>
      </c>
      <c r="G26" s="173" t="str">
        <f t="shared" si="5"/>
        <v>Jun</v>
      </c>
      <c r="H26" s="173" t="str">
        <f t="shared" si="5"/>
        <v>Jul</v>
      </c>
      <c r="I26" s="173" t="str">
        <f t="shared" si="5"/>
        <v>Aug</v>
      </c>
      <c r="J26" s="173" t="str">
        <f t="shared" si="5"/>
        <v>Sep</v>
      </c>
      <c r="K26" s="173" t="str">
        <f t="shared" si="5"/>
        <v>Oct</v>
      </c>
      <c r="L26" s="173" t="str">
        <f t="shared" si="5"/>
        <v>Nov</v>
      </c>
      <c r="M26" s="173" t="str">
        <f t="shared" si="5"/>
        <v>Dec</v>
      </c>
      <c r="N26" s="173" t="s">
        <v>292</v>
      </c>
      <c r="O26" s="173" t="s">
        <v>293</v>
      </c>
    </row>
    <row r="27" spans="1:15" s="161" customFormat="1">
      <c r="A27" s="174" t="s">
        <v>211</v>
      </c>
      <c r="B27" s="175">
        <v>2100</v>
      </c>
      <c r="C27" s="175">
        <v>2100</v>
      </c>
      <c r="D27" s="175">
        <v>2100</v>
      </c>
      <c r="E27" s="175">
        <v>2100</v>
      </c>
      <c r="F27" s="175">
        <v>2100</v>
      </c>
      <c r="G27" s="175">
        <v>2100</v>
      </c>
      <c r="H27" s="175">
        <v>2100</v>
      </c>
      <c r="I27" s="175">
        <v>2100</v>
      </c>
      <c r="J27" s="175">
        <v>2100</v>
      </c>
      <c r="K27" s="175">
        <v>2100</v>
      </c>
      <c r="L27" s="175">
        <v>2100</v>
      </c>
      <c r="M27" s="175">
        <v>2100</v>
      </c>
      <c r="N27" s="176">
        <f>SUM(B27:M27)</f>
        <v>25200</v>
      </c>
      <c r="O27" s="176">
        <f>N27/COLUMNS(B27:M27)</f>
        <v>2100</v>
      </c>
    </row>
    <row r="28" spans="1:15" s="161" customFormat="1">
      <c r="A28" s="174" t="s">
        <v>4</v>
      </c>
      <c r="B28" s="175"/>
      <c r="C28" s="175"/>
      <c r="D28" s="175"/>
      <c r="E28" s="175"/>
      <c r="F28" s="175"/>
      <c r="G28" s="175"/>
      <c r="H28" s="175"/>
      <c r="I28" s="175"/>
      <c r="J28" s="175"/>
      <c r="K28" s="175"/>
      <c r="L28" s="175"/>
      <c r="M28" s="175"/>
      <c r="N28" s="176">
        <f t="shared" ref="N28:N33" si="6">SUM(B28:M28)</f>
        <v>0</v>
      </c>
      <c r="O28" s="176">
        <f t="shared" ref="O28:O33" si="7">N28/COLUMNS(B28:M28)</f>
        <v>0</v>
      </c>
    </row>
    <row r="29" spans="1:15" s="161" customFormat="1">
      <c r="A29" s="174" t="s">
        <v>5</v>
      </c>
      <c r="B29" s="175"/>
      <c r="C29" s="175"/>
      <c r="D29" s="175"/>
      <c r="E29" s="175"/>
      <c r="F29" s="175"/>
      <c r="G29" s="175"/>
      <c r="H29" s="175"/>
      <c r="I29" s="175"/>
      <c r="J29" s="175"/>
      <c r="K29" s="175"/>
      <c r="L29" s="175"/>
      <c r="M29" s="175"/>
      <c r="N29" s="176">
        <f t="shared" si="6"/>
        <v>0</v>
      </c>
      <c r="O29" s="176">
        <f t="shared" si="7"/>
        <v>0</v>
      </c>
    </row>
    <row r="30" spans="1:15" s="161" customFormat="1">
      <c r="A30" s="174" t="s">
        <v>113</v>
      </c>
      <c r="B30" s="175"/>
      <c r="C30" s="175"/>
      <c r="D30" s="175"/>
      <c r="E30" s="175"/>
      <c r="F30" s="175"/>
      <c r="G30" s="175"/>
      <c r="H30" s="175"/>
      <c r="I30" s="175"/>
      <c r="J30" s="175"/>
      <c r="K30" s="175"/>
      <c r="L30" s="175"/>
      <c r="M30" s="175"/>
      <c r="N30" s="176">
        <f t="shared" si="6"/>
        <v>0</v>
      </c>
      <c r="O30" s="176">
        <f t="shared" si="7"/>
        <v>0</v>
      </c>
    </row>
    <row r="31" spans="1:15" s="161" customFormat="1">
      <c r="A31" s="174" t="s">
        <v>215</v>
      </c>
      <c r="B31" s="175"/>
      <c r="C31" s="175"/>
      <c r="D31" s="175"/>
      <c r="E31" s="175"/>
      <c r="F31" s="175"/>
      <c r="G31" s="175"/>
      <c r="H31" s="175"/>
      <c r="I31" s="175"/>
      <c r="J31" s="175"/>
      <c r="K31" s="175"/>
      <c r="L31" s="175"/>
      <c r="M31" s="175"/>
      <c r="N31" s="176">
        <f t="shared" si="6"/>
        <v>0</v>
      </c>
      <c r="O31" s="176">
        <f t="shared" si="7"/>
        <v>0</v>
      </c>
    </row>
    <row r="32" spans="1:15" s="161" customFormat="1">
      <c r="A32" s="174" t="s">
        <v>139</v>
      </c>
      <c r="B32" s="175"/>
      <c r="C32" s="175"/>
      <c r="D32" s="175"/>
      <c r="E32" s="175"/>
      <c r="F32" s="175"/>
      <c r="G32" s="175"/>
      <c r="H32" s="175"/>
      <c r="I32" s="175"/>
      <c r="J32" s="175"/>
      <c r="K32" s="175"/>
      <c r="L32" s="175"/>
      <c r="M32" s="175"/>
      <c r="N32" s="176">
        <f t="shared" si="6"/>
        <v>0</v>
      </c>
      <c r="O32" s="176">
        <f t="shared" si="7"/>
        <v>0</v>
      </c>
    </row>
    <row r="33" spans="1:15" s="161" customFormat="1" ht="15" thickBot="1">
      <c r="A33" s="174" t="s">
        <v>216</v>
      </c>
      <c r="B33" s="175"/>
      <c r="C33" s="175"/>
      <c r="D33" s="175"/>
      <c r="E33" s="175"/>
      <c r="F33" s="175"/>
      <c r="G33" s="175"/>
      <c r="H33" s="175"/>
      <c r="I33" s="175"/>
      <c r="J33" s="175"/>
      <c r="K33" s="175"/>
      <c r="L33" s="175"/>
      <c r="M33" s="175"/>
      <c r="N33" s="176">
        <f t="shared" si="6"/>
        <v>0</v>
      </c>
      <c r="O33" s="176">
        <f t="shared" si="7"/>
        <v>0</v>
      </c>
    </row>
    <row r="34" spans="1:15" s="179" customFormat="1" ht="15" thickTop="1">
      <c r="A34" s="177" t="str">
        <f>"Total "&amp;$A$26</f>
        <v>Total INCOME</v>
      </c>
      <c r="B34" s="178">
        <f>SUM(B27:B33)</f>
        <v>2100</v>
      </c>
      <c r="C34" s="178">
        <f t="shared" ref="C34:O34" si="8">SUM(C27:C33)</f>
        <v>2100</v>
      </c>
      <c r="D34" s="178">
        <f t="shared" si="8"/>
        <v>2100</v>
      </c>
      <c r="E34" s="178">
        <f t="shared" si="8"/>
        <v>2100</v>
      </c>
      <c r="F34" s="178">
        <f t="shared" si="8"/>
        <v>2100</v>
      </c>
      <c r="G34" s="178">
        <f t="shared" si="8"/>
        <v>2100</v>
      </c>
      <c r="H34" s="178">
        <f t="shared" si="8"/>
        <v>2100</v>
      </c>
      <c r="I34" s="178">
        <f t="shared" si="8"/>
        <v>2100</v>
      </c>
      <c r="J34" s="178">
        <f t="shared" si="8"/>
        <v>2100</v>
      </c>
      <c r="K34" s="178">
        <f t="shared" si="8"/>
        <v>2100</v>
      </c>
      <c r="L34" s="178">
        <f t="shared" si="8"/>
        <v>2100</v>
      </c>
      <c r="M34" s="178">
        <f t="shared" si="8"/>
        <v>2100</v>
      </c>
      <c r="N34" s="178">
        <f t="shared" si="8"/>
        <v>25200</v>
      </c>
      <c r="O34" s="178">
        <f t="shared" si="8"/>
        <v>2100</v>
      </c>
    </row>
    <row r="35" spans="1:15" s="161" customFormat="1" ht="12">
      <c r="A35" s="180"/>
      <c r="B35" s="181"/>
      <c r="C35" s="181"/>
      <c r="D35" s="181"/>
      <c r="E35" s="181"/>
      <c r="F35" s="181"/>
      <c r="G35" s="181"/>
      <c r="H35" s="181"/>
      <c r="I35" s="181"/>
      <c r="J35" s="181"/>
      <c r="K35" s="181"/>
      <c r="L35" s="181"/>
      <c r="M35" s="181"/>
      <c r="N35" s="181"/>
      <c r="O35" s="181"/>
    </row>
    <row r="36" spans="1:15" s="145" customFormat="1">
      <c r="A36" s="182" t="s">
        <v>294</v>
      </c>
      <c r="B36" s="183" t="str">
        <f>B$6</f>
        <v>Jan</v>
      </c>
      <c r="C36" s="183" t="str">
        <f t="shared" ref="C36:M36" si="9">C$6</f>
        <v>Feb</v>
      </c>
      <c r="D36" s="183" t="str">
        <f t="shared" si="9"/>
        <v>Mar</v>
      </c>
      <c r="E36" s="183" t="str">
        <f t="shared" si="9"/>
        <v>Apr</v>
      </c>
      <c r="F36" s="183" t="str">
        <f t="shared" si="9"/>
        <v>May</v>
      </c>
      <c r="G36" s="183" t="str">
        <f t="shared" si="9"/>
        <v>Jun</v>
      </c>
      <c r="H36" s="183" t="str">
        <f t="shared" si="9"/>
        <v>Jul</v>
      </c>
      <c r="I36" s="183" t="str">
        <f t="shared" si="9"/>
        <v>Aug</v>
      </c>
      <c r="J36" s="183" t="str">
        <f t="shared" si="9"/>
        <v>Sep</v>
      </c>
      <c r="K36" s="183" t="str">
        <f t="shared" si="9"/>
        <v>Oct</v>
      </c>
      <c r="L36" s="183" t="str">
        <f t="shared" si="9"/>
        <v>Nov</v>
      </c>
      <c r="M36" s="183" t="str">
        <f t="shared" si="9"/>
        <v>Dec</v>
      </c>
      <c r="N36" s="183" t="s">
        <v>292</v>
      </c>
      <c r="O36" s="183" t="s">
        <v>293</v>
      </c>
    </row>
    <row r="37" spans="1:15" s="161" customFormat="1">
      <c r="A37" s="184" t="s">
        <v>295</v>
      </c>
      <c r="B37" s="175"/>
      <c r="C37" s="175"/>
      <c r="D37" s="175"/>
      <c r="E37" s="175"/>
      <c r="F37" s="175"/>
      <c r="G37" s="175"/>
      <c r="H37" s="175"/>
      <c r="I37" s="175"/>
      <c r="J37" s="175"/>
      <c r="K37" s="175"/>
      <c r="L37" s="175">
        <v>150</v>
      </c>
      <c r="M37" s="175">
        <v>150</v>
      </c>
      <c r="N37" s="176">
        <f t="shared" ref="N37:N42" si="10">SUM(B37:M37)</f>
        <v>300</v>
      </c>
      <c r="O37" s="176">
        <f t="shared" ref="O37:O42" si="11">N37/COLUMNS(B37:M37)</f>
        <v>25</v>
      </c>
    </row>
    <row r="38" spans="1:15" s="161" customFormat="1">
      <c r="A38" s="184" t="s">
        <v>296</v>
      </c>
      <c r="B38" s="175">
        <v>150</v>
      </c>
      <c r="C38" s="175">
        <v>150</v>
      </c>
      <c r="D38" s="175">
        <v>150</v>
      </c>
      <c r="E38" s="175">
        <v>150</v>
      </c>
      <c r="F38" s="175">
        <v>150</v>
      </c>
      <c r="G38" s="175">
        <v>150</v>
      </c>
      <c r="H38" s="175">
        <v>150</v>
      </c>
      <c r="I38" s="175">
        <v>150</v>
      </c>
      <c r="J38" s="175">
        <v>150</v>
      </c>
      <c r="K38" s="175">
        <v>150</v>
      </c>
      <c r="L38" s="175"/>
      <c r="M38" s="175"/>
      <c r="N38" s="176">
        <f t="shared" si="10"/>
        <v>1500</v>
      </c>
      <c r="O38" s="176">
        <f t="shared" si="11"/>
        <v>125</v>
      </c>
    </row>
    <row r="39" spans="1:15" s="161" customFormat="1">
      <c r="A39" s="184" t="s">
        <v>297</v>
      </c>
      <c r="B39" s="175"/>
      <c r="C39" s="175"/>
      <c r="D39" s="175"/>
      <c r="E39" s="175"/>
      <c r="F39" s="175"/>
      <c r="G39" s="175">
        <v>200</v>
      </c>
      <c r="H39" s="175"/>
      <c r="I39" s="175"/>
      <c r="J39" s="175"/>
      <c r="K39" s="175">
        <v>200</v>
      </c>
      <c r="L39" s="175"/>
      <c r="M39" s="175">
        <v>200</v>
      </c>
      <c r="N39" s="176">
        <f t="shared" si="10"/>
        <v>600</v>
      </c>
      <c r="O39" s="176">
        <f t="shared" si="11"/>
        <v>50</v>
      </c>
    </row>
    <row r="40" spans="1:15" s="161" customFormat="1">
      <c r="A40" s="184" t="s">
        <v>298</v>
      </c>
      <c r="B40" s="175"/>
      <c r="C40" s="175"/>
      <c r="D40" s="175"/>
      <c r="E40" s="175"/>
      <c r="F40" s="175"/>
      <c r="G40" s="175"/>
      <c r="H40" s="175"/>
      <c r="I40" s="175"/>
      <c r="J40" s="175"/>
      <c r="K40" s="175"/>
      <c r="L40" s="175"/>
      <c r="M40" s="175"/>
      <c r="N40" s="176">
        <f t="shared" si="10"/>
        <v>0</v>
      </c>
      <c r="O40" s="176">
        <f t="shared" si="11"/>
        <v>0</v>
      </c>
    </row>
    <row r="41" spans="1:15" s="161" customFormat="1">
      <c r="A41" s="184" t="s">
        <v>299</v>
      </c>
      <c r="B41" s="175"/>
      <c r="C41" s="175"/>
      <c r="D41" s="175"/>
      <c r="E41" s="175"/>
      <c r="F41" s="175"/>
      <c r="G41" s="175">
        <v>50</v>
      </c>
      <c r="H41" s="175"/>
      <c r="I41" s="175"/>
      <c r="J41" s="175"/>
      <c r="K41" s="175">
        <v>50</v>
      </c>
      <c r="L41" s="175"/>
      <c r="M41" s="175">
        <v>50</v>
      </c>
      <c r="N41" s="176">
        <f t="shared" si="10"/>
        <v>150</v>
      </c>
      <c r="O41" s="176">
        <f t="shared" si="11"/>
        <v>12.5</v>
      </c>
    </row>
    <row r="42" spans="1:15" s="161" customFormat="1" ht="15" thickBot="1">
      <c r="A42" s="184" t="s">
        <v>139</v>
      </c>
      <c r="B42" s="175"/>
      <c r="C42" s="175"/>
      <c r="D42" s="175"/>
      <c r="E42" s="175"/>
      <c r="F42" s="175"/>
      <c r="G42" s="175"/>
      <c r="H42" s="175"/>
      <c r="I42" s="175"/>
      <c r="J42" s="175"/>
      <c r="K42" s="175"/>
      <c r="L42" s="175"/>
      <c r="M42" s="175"/>
      <c r="N42" s="176">
        <f t="shared" si="10"/>
        <v>0</v>
      </c>
      <c r="O42" s="176">
        <f t="shared" si="11"/>
        <v>0</v>
      </c>
    </row>
    <row r="43" spans="1:15" s="179" customFormat="1" ht="15" thickTop="1">
      <c r="A43" s="185" t="str">
        <f>"Total "&amp;$A$36</f>
        <v>Total SAVINGS EXPENSE</v>
      </c>
      <c r="B43" s="186">
        <f>SUM(B37:B42)</f>
        <v>150</v>
      </c>
      <c r="C43" s="186">
        <f t="shared" ref="C43:O43" si="12">SUM(C37:C42)</f>
        <v>150</v>
      </c>
      <c r="D43" s="186">
        <f t="shared" si="12"/>
        <v>150</v>
      </c>
      <c r="E43" s="186">
        <f t="shared" si="12"/>
        <v>150</v>
      </c>
      <c r="F43" s="186">
        <f t="shared" si="12"/>
        <v>150</v>
      </c>
      <c r="G43" s="186">
        <f t="shared" si="12"/>
        <v>400</v>
      </c>
      <c r="H43" s="186">
        <f t="shared" si="12"/>
        <v>150</v>
      </c>
      <c r="I43" s="186">
        <f t="shared" si="12"/>
        <v>150</v>
      </c>
      <c r="J43" s="186">
        <f t="shared" si="12"/>
        <v>150</v>
      </c>
      <c r="K43" s="186">
        <f t="shared" si="12"/>
        <v>400</v>
      </c>
      <c r="L43" s="186">
        <f t="shared" si="12"/>
        <v>150</v>
      </c>
      <c r="M43" s="186">
        <f t="shared" si="12"/>
        <v>400</v>
      </c>
      <c r="N43" s="186">
        <f t="shared" si="12"/>
        <v>2550</v>
      </c>
      <c r="O43" s="186">
        <f t="shared" si="12"/>
        <v>212.5</v>
      </c>
    </row>
    <row r="44" spans="1:15" s="179" customFormat="1" ht="12">
      <c r="A44" s="187" t="s">
        <v>300</v>
      </c>
      <c r="B44" s="188">
        <f>B43/B$8</f>
        <v>7.5949367088607597E-2</v>
      </c>
      <c r="C44" s="188">
        <f t="shared" ref="C44:O44" si="13">C43/C$8</f>
        <v>6.9605568445475635E-2</v>
      </c>
      <c r="D44" s="188">
        <f t="shared" si="13"/>
        <v>7.4441687344913146E-2</v>
      </c>
      <c r="E44" s="188">
        <f t="shared" si="13"/>
        <v>7.3710073710073709E-2</v>
      </c>
      <c r="F44" s="188">
        <f t="shared" si="13"/>
        <v>7.9575596816976124E-2</v>
      </c>
      <c r="G44" s="188">
        <f t="shared" si="13"/>
        <v>0.17857142857142858</v>
      </c>
      <c r="H44" s="188">
        <f t="shared" si="13"/>
        <v>7.3170731707317069E-2</v>
      </c>
      <c r="I44" s="188">
        <f t="shared" si="13"/>
        <v>7.6923076923076927E-2</v>
      </c>
      <c r="J44" s="188">
        <f t="shared" si="13"/>
        <v>7.5339025615268715E-2</v>
      </c>
      <c r="K44" s="188">
        <f t="shared" si="13"/>
        <v>0.18823529411764706</v>
      </c>
      <c r="L44" s="188">
        <f t="shared" si="13"/>
        <v>7.2639225181598058E-2</v>
      </c>
      <c r="M44" s="188">
        <f t="shared" si="13"/>
        <v>0.17130620985010706</v>
      </c>
      <c r="N44" s="188">
        <f t="shared" si="13"/>
        <v>0.10273558680149873</v>
      </c>
      <c r="O44" s="188">
        <f t="shared" si="13"/>
        <v>0.10273558680149873</v>
      </c>
    </row>
    <row r="45" spans="1:15" s="161" customFormat="1" ht="12">
      <c r="A45" s="180"/>
    </row>
    <row r="46" spans="1:15" s="145" customFormat="1">
      <c r="A46" s="182" t="s">
        <v>219</v>
      </c>
      <c r="B46" s="183" t="str">
        <f>B$6</f>
        <v>Jan</v>
      </c>
      <c r="C46" s="183" t="str">
        <f t="shared" ref="C46:M46" si="14">C$6</f>
        <v>Feb</v>
      </c>
      <c r="D46" s="183" t="str">
        <f t="shared" si="14"/>
        <v>Mar</v>
      </c>
      <c r="E46" s="183" t="str">
        <f t="shared" si="14"/>
        <v>Apr</v>
      </c>
      <c r="F46" s="183" t="str">
        <f t="shared" si="14"/>
        <v>May</v>
      </c>
      <c r="G46" s="183" t="str">
        <f t="shared" si="14"/>
        <v>Jun</v>
      </c>
      <c r="H46" s="183" t="str">
        <f t="shared" si="14"/>
        <v>Jul</v>
      </c>
      <c r="I46" s="183" t="str">
        <f t="shared" si="14"/>
        <v>Aug</v>
      </c>
      <c r="J46" s="183" t="str">
        <f t="shared" si="14"/>
        <v>Sep</v>
      </c>
      <c r="K46" s="183" t="str">
        <f t="shared" si="14"/>
        <v>Oct</v>
      </c>
      <c r="L46" s="183" t="str">
        <f t="shared" si="14"/>
        <v>Nov</v>
      </c>
      <c r="M46" s="183" t="str">
        <f t="shared" si="14"/>
        <v>Dec</v>
      </c>
      <c r="N46" s="183" t="s">
        <v>292</v>
      </c>
      <c r="O46" s="183" t="s">
        <v>293</v>
      </c>
    </row>
    <row r="47" spans="1:15" s="161" customFormat="1">
      <c r="A47" s="184" t="s">
        <v>221</v>
      </c>
      <c r="B47" s="175">
        <v>1250</v>
      </c>
      <c r="C47" s="175">
        <v>1250</v>
      </c>
      <c r="D47" s="175">
        <v>1250</v>
      </c>
      <c r="E47" s="175">
        <v>1250</v>
      </c>
      <c r="F47" s="175">
        <v>1250</v>
      </c>
      <c r="G47" s="175">
        <v>1250</v>
      </c>
      <c r="H47" s="175">
        <v>1250</v>
      </c>
      <c r="I47" s="175">
        <v>1250</v>
      </c>
      <c r="J47" s="175">
        <v>1250</v>
      </c>
      <c r="K47" s="175">
        <v>1250</v>
      </c>
      <c r="L47" s="175">
        <v>1250</v>
      </c>
      <c r="M47" s="175">
        <v>1250</v>
      </c>
      <c r="N47" s="176">
        <f>SUM(B47:M47)</f>
        <v>15000</v>
      </c>
      <c r="O47" s="176">
        <f t="shared" ref="O47:O59" si="15">N47/COLUMNS(B47:M47)</f>
        <v>1250</v>
      </c>
    </row>
    <row r="48" spans="1:15" s="161" customFormat="1">
      <c r="A48" s="184" t="s">
        <v>37</v>
      </c>
      <c r="B48" s="175">
        <v>50</v>
      </c>
      <c r="C48" s="175">
        <v>45</v>
      </c>
      <c r="D48" s="175">
        <v>45</v>
      </c>
      <c r="E48" s="175">
        <v>50</v>
      </c>
      <c r="F48" s="175">
        <v>60</v>
      </c>
      <c r="G48" s="175">
        <v>100</v>
      </c>
      <c r="H48" s="175">
        <v>150</v>
      </c>
      <c r="I48" s="175">
        <v>175</v>
      </c>
      <c r="J48" s="175">
        <v>140</v>
      </c>
      <c r="K48" s="175">
        <v>70</v>
      </c>
      <c r="L48" s="175">
        <v>50</v>
      </c>
      <c r="M48" s="175">
        <v>50</v>
      </c>
      <c r="N48" s="176">
        <f t="shared" ref="N48:N59" si="16">SUM(B48:M48)</f>
        <v>985</v>
      </c>
      <c r="O48" s="176">
        <f t="shared" si="15"/>
        <v>82.083333333333329</v>
      </c>
    </row>
    <row r="49" spans="1:15" s="161" customFormat="1">
      <c r="A49" s="184" t="s">
        <v>226</v>
      </c>
      <c r="B49" s="175">
        <v>200</v>
      </c>
      <c r="C49" s="175">
        <v>185</v>
      </c>
      <c r="D49" s="175">
        <v>150</v>
      </c>
      <c r="E49" s="175">
        <v>90</v>
      </c>
      <c r="F49" s="175">
        <v>50</v>
      </c>
      <c r="G49" s="175">
        <v>45</v>
      </c>
      <c r="H49" s="175">
        <v>30</v>
      </c>
      <c r="I49" s="175">
        <v>30</v>
      </c>
      <c r="J49" s="175">
        <v>56</v>
      </c>
      <c r="K49" s="175">
        <v>80</v>
      </c>
      <c r="L49" s="175">
        <v>120</v>
      </c>
      <c r="M49" s="175">
        <v>190</v>
      </c>
      <c r="N49" s="176">
        <f t="shared" si="16"/>
        <v>1226</v>
      </c>
      <c r="O49" s="176">
        <f t="shared" si="15"/>
        <v>102.16666666666667</v>
      </c>
    </row>
    <row r="50" spans="1:15" s="161" customFormat="1">
      <c r="A50" s="184" t="s">
        <v>227</v>
      </c>
      <c r="B50" s="175"/>
      <c r="C50" s="175"/>
      <c r="D50" s="175"/>
      <c r="E50" s="175"/>
      <c r="F50" s="175"/>
      <c r="G50" s="175"/>
      <c r="H50" s="175"/>
      <c r="I50" s="175"/>
      <c r="J50" s="175"/>
      <c r="K50" s="175"/>
      <c r="L50" s="175"/>
      <c r="M50" s="175"/>
      <c r="N50" s="176">
        <f t="shared" si="16"/>
        <v>0</v>
      </c>
      <c r="O50" s="176">
        <f t="shared" si="15"/>
        <v>0</v>
      </c>
    </row>
    <row r="51" spans="1:15" s="161" customFormat="1">
      <c r="A51" s="184" t="s">
        <v>228</v>
      </c>
      <c r="B51" s="175">
        <v>95</v>
      </c>
      <c r="C51" s="175">
        <v>95</v>
      </c>
      <c r="D51" s="175">
        <v>95</v>
      </c>
      <c r="E51" s="175">
        <v>95</v>
      </c>
      <c r="F51" s="175">
        <v>95</v>
      </c>
      <c r="G51" s="175">
        <v>95</v>
      </c>
      <c r="H51" s="175">
        <v>95</v>
      </c>
      <c r="I51" s="175">
        <v>95</v>
      </c>
      <c r="J51" s="175">
        <v>95</v>
      </c>
      <c r="K51" s="175">
        <v>95</v>
      </c>
      <c r="L51" s="175">
        <v>95</v>
      </c>
      <c r="M51" s="175">
        <v>95</v>
      </c>
      <c r="N51" s="176">
        <f t="shared" si="16"/>
        <v>1140</v>
      </c>
      <c r="O51" s="176">
        <f t="shared" si="15"/>
        <v>95</v>
      </c>
    </row>
    <row r="52" spans="1:15" s="161" customFormat="1">
      <c r="A52" s="184" t="s">
        <v>230</v>
      </c>
      <c r="B52" s="175"/>
      <c r="C52" s="175"/>
      <c r="D52" s="175"/>
      <c r="E52" s="175"/>
      <c r="F52" s="175"/>
      <c r="G52" s="175"/>
      <c r="H52" s="175"/>
      <c r="I52" s="175"/>
      <c r="J52" s="175"/>
      <c r="K52" s="175"/>
      <c r="L52" s="175"/>
      <c r="M52" s="175"/>
      <c r="N52" s="176">
        <f t="shared" si="16"/>
        <v>0</v>
      </c>
      <c r="O52" s="176">
        <f t="shared" si="15"/>
        <v>0</v>
      </c>
    </row>
    <row r="53" spans="1:15" s="161" customFormat="1">
      <c r="A53" s="184" t="s">
        <v>132</v>
      </c>
      <c r="B53" s="175"/>
      <c r="C53" s="175"/>
      <c r="D53" s="175"/>
      <c r="E53" s="175"/>
      <c r="F53" s="175"/>
      <c r="G53" s="175"/>
      <c r="H53" s="175"/>
      <c r="I53" s="175"/>
      <c r="J53" s="175"/>
      <c r="K53" s="175"/>
      <c r="L53" s="175"/>
      <c r="M53" s="175"/>
      <c r="N53" s="176">
        <f t="shared" si="16"/>
        <v>0</v>
      </c>
      <c r="O53" s="176">
        <f t="shared" si="15"/>
        <v>0</v>
      </c>
    </row>
    <row r="54" spans="1:15" s="161" customFormat="1">
      <c r="A54" s="184" t="s">
        <v>233</v>
      </c>
      <c r="B54" s="175"/>
      <c r="C54" s="175"/>
      <c r="D54" s="175"/>
      <c r="E54" s="175"/>
      <c r="F54" s="175"/>
      <c r="G54" s="175"/>
      <c r="H54" s="175"/>
      <c r="I54" s="175"/>
      <c r="J54" s="175"/>
      <c r="K54" s="175"/>
      <c r="L54" s="175"/>
      <c r="M54" s="175"/>
      <c r="N54" s="176">
        <f t="shared" si="16"/>
        <v>0</v>
      </c>
      <c r="O54" s="176">
        <f t="shared" si="15"/>
        <v>0</v>
      </c>
    </row>
    <row r="55" spans="1:15" s="161" customFormat="1">
      <c r="A55" s="184" t="s">
        <v>47</v>
      </c>
      <c r="B55" s="175"/>
      <c r="C55" s="175"/>
      <c r="D55" s="175"/>
      <c r="E55" s="175"/>
      <c r="F55" s="175"/>
      <c r="G55" s="175"/>
      <c r="H55" s="175"/>
      <c r="I55" s="175"/>
      <c r="J55" s="175"/>
      <c r="K55" s="175"/>
      <c r="L55" s="175"/>
      <c r="M55" s="175"/>
      <c r="N55" s="176">
        <f t="shared" si="16"/>
        <v>0</v>
      </c>
      <c r="O55" s="176">
        <f t="shared" si="15"/>
        <v>0</v>
      </c>
    </row>
    <row r="56" spans="1:15" s="161" customFormat="1">
      <c r="A56" s="184" t="s">
        <v>301</v>
      </c>
      <c r="B56" s="175"/>
      <c r="C56" s="175"/>
      <c r="D56" s="175"/>
      <c r="E56" s="175"/>
      <c r="F56" s="175"/>
      <c r="G56" s="175"/>
      <c r="H56" s="175"/>
      <c r="I56" s="175"/>
      <c r="J56" s="175"/>
      <c r="K56" s="175"/>
      <c r="L56" s="175"/>
      <c r="M56" s="175"/>
      <c r="N56" s="176">
        <f t="shared" si="16"/>
        <v>0</v>
      </c>
      <c r="O56" s="176">
        <f t="shared" si="15"/>
        <v>0</v>
      </c>
    </row>
    <row r="57" spans="1:15" s="161" customFormat="1">
      <c r="A57" s="184" t="s">
        <v>90</v>
      </c>
      <c r="B57" s="175"/>
      <c r="C57" s="175"/>
      <c r="D57" s="175"/>
      <c r="E57" s="175"/>
      <c r="F57" s="175"/>
      <c r="G57" s="175"/>
      <c r="H57" s="175"/>
      <c r="I57" s="175"/>
      <c r="J57" s="175"/>
      <c r="K57" s="175"/>
      <c r="L57" s="175"/>
      <c r="M57" s="175"/>
      <c r="N57" s="176">
        <f t="shared" si="16"/>
        <v>0</v>
      </c>
      <c r="O57" s="176">
        <f t="shared" si="15"/>
        <v>0</v>
      </c>
    </row>
    <row r="58" spans="1:15" s="161" customFormat="1">
      <c r="A58" s="184" t="s">
        <v>89</v>
      </c>
      <c r="B58" s="175"/>
      <c r="C58" s="175"/>
      <c r="D58" s="175"/>
      <c r="E58" s="175"/>
      <c r="F58" s="175"/>
      <c r="G58" s="175"/>
      <c r="H58" s="175"/>
      <c r="I58" s="175"/>
      <c r="J58" s="175"/>
      <c r="K58" s="175"/>
      <c r="L58" s="175"/>
      <c r="M58" s="175"/>
      <c r="N58" s="176">
        <f t="shared" si="16"/>
        <v>0</v>
      </c>
      <c r="O58" s="176">
        <f t="shared" si="15"/>
        <v>0</v>
      </c>
    </row>
    <row r="59" spans="1:15" s="161" customFormat="1" ht="15" thickBot="1">
      <c r="A59" s="184" t="s">
        <v>139</v>
      </c>
      <c r="B59" s="175"/>
      <c r="C59" s="175"/>
      <c r="D59" s="175"/>
      <c r="E59" s="175"/>
      <c r="F59" s="175"/>
      <c r="G59" s="175"/>
      <c r="H59" s="175"/>
      <c r="I59" s="175"/>
      <c r="J59" s="175"/>
      <c r="K59" s="175"/>
      <c r="L59" s="175"/>
      <c r="M59" s="175"/>
      <c r="N59" s="176">
        <f t="shared" si="16"/>
        <v>0</v>
      </c>
      <c r="O59" s="176">
        <f t="shared" si="15"/>
        <v>0</v>
      </c>
    </row>
    <row r="60" spans="1:15" s="179" customFormat="1" ht="15" thickTop="1">
      <c r="A60" s="185" t="str">
        <f>"Total "&amp;$A$46</f>
        <v>Total HOME EXPENSES</v>
      </c>
      <c r="B60" s="186">
        <f>SUM(B47:B59)</f>
        <v>1595</v>
      </c>
      <c r="C60" s="186">
        <f t="shared" ref="C60:O60" si="17">SUM(C47:C59)</f>
        <v>1575</v>
      </c>
      <c r="D60" s="186">
        <f t="shared" si="17"/>
        <v>1540</v>
      </c>
      <c r="E60" s="186">
        <f t="shared" si="17"/>
        <v>1485</v>
      </c>
      <c r="F60" s="186">
        <f t="shared" si="17"/>
        <v>1455</v>
      </c>
      <c r="G60" s="186">
        <f t="shared" si="17"/>
        <v>1490</v>
      </c>
      <c r="H60" s="186">
        <f t="shared" si="17"/>
        <v>1525</v>
      </c>
      <c r="I60" s="186">
        <f t="shared" si="17"/>
        <v>1550</v>
      </c>
      <c r="J60" s="186">
        <f t="shared" si="17"/>
        <v>1541</v>
      </c>
      <c r="K60" s="186">
        <f t="shared" si="17"/>
        <v>1495</v>
      </c>
      <c r="L60" s="186">
        <f t="shared" si="17"/>
        <v>1515</v>
      </c>
      <c r="M60" s="186">
        <f t="shared" si="17"/>
        <v>1585</v>
      </c>
      <c r="N60" s="186">
        <f t="shared" si="17"/>
        <v>18351</v>
      </c>
      <c r="O60" s="186">
        <f t="shared" si="17"/>
        <v>1529.25</v>
      </c>
    </row>
    <row r="61" spans="1:15" s="179" customFormat="1" ht="12">
      <c r="A61" s="187" t="s">
        <v>300</v>
      </c>
      <c r="B61" s="188">
        <f>B60/B$8</f>
        <v>0.80759493670886073</v>
      </c>
      <c r="C61" s="188">
        <f t="shared" ref="C61:O61" si="18">C60/C$8</f>
        <v>0.73085846867749416</v>
      </c>
      <c r="D61" s="188">
        <f t="shared" si="18"/>
        <v>0.76426799007444168</v>
      </c>
      <c r="E61" s="188">
        <f t="shared" si="18"/>
        <v>0.72972972972972971</v>
      </c>
      <c r="F61" s="188">
        <f t="shared" si="18"/>
        <v>0.77188328912466841</v>
      </c>
      <c r="G61" s="188">
        <f t="shared" si="18"/>
        <v>0.6651785714285714</v>
      </c>
      <c r="H61" s="188">
        <f t="shared" si="18"/>
        <v>0.74390243902439024</v>
      </c>
      <c r="I61" s="188">
        <f t="shared" si="18"/>
        <v>0.79487179487179482</v>
      </c>
      <c r="J61" s="188">
        <f t="shared" si="18"/>
        <v>0.77398292315419392</v>
      </c>
      <c r="K61" s="188">
        <f t="shared" si="18"/>
        <v>0.70352941176470585</v>
      </c>
      <c r="L61" s="188">
        <f t="shared" si="18"/>
        <v>0.73365617433414043</v>
      </c>
      <c r="M61" s="188">
        <f t="shared" si="18"/>
        <v>0.67880085653104927</v>
      </c>
      <c r="N61" s="188">
        <f t="shared" si="18"/>
        <v>0.73933362878207964</v>
      </c>
      <c r="O61" s="188">
        <f t="shared" si="18"/>
        <v>0.73933362878207975</v>
      </c>
    </row>
    <row r="62" spans="1:15" s="161" customFormat="1" ht="12">
      <c r="A62" s="180"/>
    </row>
    <row r="63" spans="1:15" s="145" customFormat="1">
      <c r="A63" s="182" t="s">
        <v>217</v>
      </c>
      <c r="B63" s="183" t="str">
        <f>B$6</f>
        <v>Jan</v>
      </c>
      <c r="C63" s="183" t="str">
        <f t="shared" ref="C63:M63" si="19">C$6</f>
        <v>Feb</v>
      </c>
      <c r="D63" s="183" t="str">
        <f t="shared" si="19"/>
        <v>Mar</v>
      </c>
      <c r="E63" s="183" t="str">
        <f t="shared" si="19"/>
        <v>Apr</v>
      </c>
      <c r="F63" s="183" t="str">
        <f t="shared" si="19"/>
        <v>May</v>
      </c>
      <c r="G63" s="183" t="str">
        <f t="shared" si="19"/>
        <v>Jun</v>
      </c>
      <c r="H63" s="183" t="str">
        <f t="shared" si="19"/>
        <v>Jul</v>
      </c>
      <c r="I63" s="183" t="str">
        <f t="shared" si="19"/>
        <v>Aug</v>
      </c>
      <c r="J63" s="183" t="str">
        <f t="shared" si="19"/>
        <v>Sep</v>
      </c>
      <c r="K63" s="183" t="str">
        <f t="shared" si="19"/>
        <v>Oct</v>
      </c>
      <c r="L63" s="183" t="str">
        <f t="shared" si="19"/>
        <v>Nov</v>
      </c>
      <c r="M63" s="183" t="str">
        <f t="shared" si="19"/>
        <v>Dec</v>
      </c>
      <c r="N63" s="183" t="s">
        <v>292</v>
      </c>
      <c r="O63" s="183" t="s">
        <v>293</v>
      </c>
    </row>
    <row r="64" spans="1:15" s="161" customFormat="1">
      <c r="A64" s="184" t="s">
        <v>94</v>
      </c>
      <c r="B64" s="175">
        <v>230</v>
      </c>
      <c r="C64" s="175">
        <v>430</v>
      </c>
      <c r="D64" s="175">
        <v>325</v>
      </c>
      <c r="E64" s="175">
        <v>400</v>
      </c>
      <c r="F64" s="175">
        <v>280</v>
      </c>
      <c r="G64" s="175">
        <v>350</v>
      </c>
      <c r="H64" s="175">
        <v>375</v>
      </c>
      <c r="I64" s="175">
        <v>250</v>
      </c>
      <c r="J64" s="175">
        <v>300</v>
      </c>
      <c r="K64" s="175">
        <v>230</v>
      </c>
      <c r="L64" s="175">
        <v>400</v>
      </c>
      <c r="M64" s="175">
        <v>350</v>
      </c>
      <c r="N64" s="176">
        <f>SUM(B64:M64)</f>
        <v>3920</v>
      </c>
      <c r="O64" s="176">
        <f t="shared" ref="O64:O73" si="20">N64/COLUMNS(B64:M64)</f>
        <v>326.66666666666669</v>
      </c>
    </row>
    <row r="65" spans="1:15" s="161" customFormat="1">
      <c r="A65" s="184" t="s">
        <v>121</v>
      </c>
      <c r="B65" s="175"/>
      <c r="C65" s="175"/>
      <c r="D65" s="175"/>
      <c r="E65" s="175"/>
      <c r="F65" s="175"/>
      <c r="G65" s="175"/>
      <c r="H65" s="175"/>
      <c r="I65" s="175"/>
      <c r="J65" s="175"/>
      <c r="K65" s="175"/>
      <c r="L65" s="175"/>
      <c r="M65" s="175"/>
      <c r="N65" s="176">
        <f t="shared" ref="N65:N73" si="21">SUM(B65:M65)</f>
        <v>0</v>
      </c>
      <c r="O65" s="176">
        <f t="shared" si="20"/>
        <v>0</v>
      </c>
    </row>
    <row r="66" spans="1:15" s="161" customFormat="1">
      <c r="A66" s="184" t="s">
        <v>50</v>
      </c>
      <c r="B66" s="175"/>
      <c r="C66" s="175"/>
      <c r="D66" s="175"/>
      <c r="E66" s="175"/>
      <c r="F66" s="175"/>
      <c r="G66" s="175"/>
      <c r="H66" s="175"/>
      <c r="I66" s="175"/>
      <c r="J66" s="175"/>
      <c r="K66" s="175"/>
      <c r="L66" s="175"/>
      <c r="M66" s="175"/>
      <c r="N66" s="176">
        <f t="shared" si="21"/>
        <v>0</v>
      </c>
      <c r="O66" s="176">
        <f t="shared" si="20"/>
        <v>0</v>
      </c>
    </row>
    <row r="67" spans="1:15" s="161" customFormat="1">
      <c r="A67" s="184" t="s">
        <v>302</v>
      </c>
      <c r="B67" s="175"/>
      <c r="C67" s="175"/>
      <c r="D67" s="175"/>
      <c r="E67" s="175"/>
      <c r="F67" s="175"/>
      <c r="G67" s="175"/>
      <c r="H67" s="175"/>
      <c r="I67" s="175"/>
      <c r="J67" s="175"/>
      <c r="K67" s="175"/>
      <c r="L67" s="175"/>
      <c r="M67" s="175"/>
      <c r="N67" s="176">
        <f t="shared" si="21"/>
        <v>0</v>
      </c>
      <c r="O67" s="176">
        <f t="shared" si="20"/>
        <v>0</v>
      </c>
    </row>
    <row r="68" spans="1:15" s="161" customFormat="1">
      <c r="A68" s="184" t="s">
        <v>222</v>
      </c>
      <c r="B68" s="175"/>
      <c r="C68" s="175"/>
      <c r="D68" s="175"/>
      <c r="E68" s="175"/>
      <c r="F68" s="175"/>
      <c r="G68" s="175"/>
      <c r="H68" s="175"/>
      <c r="I68" s="175"/>
      <c r="J68" s="175"/>
      <c r="K68" s="175"/>
      <c r="L68" s="175"/>
      <c r="M68" s="175"/>
      <c r="N68" s="176">
        <f t="shared" si="21"/>
        <v>0</v>
      </c>
      <c r="O68" s="176">
        <f t="shared" si="20"/>
        <v>0</v>
      </c>
    </row>
    <row r="69" spans="1:15" s="161" customFormat="1">
      <c r="A69" s="184" t="s">
        <v>303</v>
      </c>
      <c r="B69" s="175"/>
      <c r="C69" s="175"/>
      <c r="D69" s="175"/>
      <c r="E69" s="175"/>
      <c r="F69" s="175"/>
      <c r="G69" s="175"/>
      <c r="H69" s="175"/>
      <c r="I69" s="175"/>
      <c r="J69" s="175"/>
      <c r="K69" s="175"/>
      <c r="L69" s="175"/>
      <c r="M69" s="175"/>
      <c r="N69" s="176">
        <f t="shared" si="21"/>
        <v>0</v>
      </c>
      <c r="O69" s="176">
        <f t="shared" si="20"/>
        <v>0</v>
      </c>
    </row>
    <row r="70" spans="1:15" s="161" customFormat="1">
      <c r="A70" s="184" t="s">
        <v>224</v>
      </c>
      <c r="B70" s="175"/>
      <c r="C70" s="175"/>
      <c r="D70" s="175"/>
      <c r="E70" s="175"/>
      <c r="F70" s="175"/>
      <c r="G70" s="175"/>
      <c r="H70" s="175"/>
      <c r="I70" s="175"/>
      <c r="J70" s="175"/>
      <c r="K70" s="175"/>
      <c r="L70" s="175"/>
      <c r="M70" s="175"/>
      <c r="N70" s="176">
        <f t="shared" si="21"/>
        <v>0</v>
      </c>
      <c r="O70" s="176">
        <f t="shared" si="20"/>
        <v>0</v>
      </c>
    </row>
    <row r="71" spans="1:15" s="161" customFormat="1">
      <c r="A71" s="184" t="s">
        <v>304</v>
      </c>
      <c r="B71" s="175"/>
      <c r="C71" s="175"/>
      <c r="D71" s="175"/>
      <c r="E71" s="175"/>
      <c r="F71" s="175"/>
      <c r="G71" s="175"/>
      <c r="H71" s="175"/>
      <c r="I71" s="175"/>
      <c r="J71" s="175"/>
      <c r="K71" s="175"/>
      <c r="L71" s="175"/>
      <c r="M71" s="175"/>
      <c r="N71" s="176">
        <f t="shared" si="21"/>
        <v>0</v>
      </c>
      <c r="O71" s="176">
        <f t="shared" si="20"/>
        <v>0</v>
      </c>
    </row>
    <row r="72" spans="1:15" s="161" customFormat="1">
      <c r="A72" s="184" t="s">
        <v>305</v>
      </c>
      <c r="B72" s="175"/>
      <c r="C72" s="175"/>
      <c r="D72" s="175"/>
      <c r="E72" s="175"/>
      <c r="F72" s="175"/>
      <c r="G72" s="175"/>
      <c r="H72" s="175"/>
      <c r="I72" s="175"/>
      <c r="J72" s="175"/>
      <c r="K72" s="175"/>
      <c r="L72" s="175"/>
      <c r="M72" s="175"/>
      <c r="N72" s="176">
        <f t="shared" si="21"/>
        <v>0</v>
      </c>
      <c r="O72" s="176">
        <f t="shared" si="20"/>
        <v>0</v>
      </c>
    </row>
    <row r="73" spans="1:15" s="161" customFormat="1" ht="15" thickBot="1">
      <c r="A73" s="184" t="s">
        <v>139</v>
      </c>
      <c r="B73" s="175"/>
      <c r="C73" s="175"/>
      <c r="D73" s="175"/>
      <c r="E73" s="175"/>
      <c r="F73" s="175"/>
      <c r="G73" s="175"/>
      <c r="H73" s="175"/>
      <c r="I73" s="175"/>
      <c r="J73" s="175"/>
      <c r="K73" s="175"/>
      <c r="L73" s="175"/>
      <c r="M73" s="175"/>
      <c r="N73" s="176">
        <f t="shared" si="21"/>
        <v>0</v>
      </c>
      <c r="O73" s="176">
        <f t="shared" si="20"/>
        <v>0</v>
      </c>
    </row>
    <row r="74" spans="1:15" s="179" customFormat="1" ht="15" thickTop="1">
      <c r="A74" s="185" t="str">
        <f>"Total "&amp;$A$63</f>
        <v>Total DAILY LIVING</v>
      </c>
      <c r="B74" s="186">
        <f>SUM(B64:B73)</f>
        <v>230</v>
      </c>
      <c r="C74" s="186">
        <f t="shared" ref="C74:O74" si="22">SUM(C64:C73)</f>
        <v>430</v>
      </c>
      <c r="D74" s="186">
        <f t="shared" si="22"/>
        <v>325</v>
      </c>
      <c r="E74" s="186">
        <f t="shared" si="22"/>
        <v>400</v>
      </c>
      <c r="F74" s="186">
        <f t="shared" si="22"/>
        <v>280</v>
      </c>
      <c r="G74" s="186">
        <f t="shared" si="22"/>
        <v>350</v>
      </c>
      <c r="H74" s="186">
        <f t="shared" si="22"/>
        <v>375</v>
      </c>
      <c r="I74" s="186">
        <f t="shared" si="22"/>
        <v>250</v>
      </c>
      <c r="J74" s="186">
        <f t="shared" si="22"/>
        <v>300</v>
      </c>
      <c r="K74" s="186">
        <f t="shared" si="22"/>
        <v>230</v>
      </c>
      <c r="L74" s="186">
        <f t="shared" si="22"/>
        <v>400</v>
      </c>
      <c r="M74" s="186">
        <f t="shared" si="22"/>
        <v>350</v>
      </c>
      <c r="N74" s="186">
        <f t="shared" si="22"/>
        <v>3920</v>
      </c>
      <c r="O74" s="186">
        <f t="shared" si="22"/>
        <v>326.66666666666669</v>
      </c>
    </row>
    <row r="75" spans="1:15" s="179" customFormat="1" ht="12">
      <c r="A75" s="187" t="s">
        <v>300</v>
      </c>
      <c r="B75" s="188">
        <f>B74/B$8</f>
        <v>0.11645569620253164</v>
      </c>
      <c r="C75" s="188">
        <f t="shared" ref="C75:O75" si="23">C74/C$8</f>
        <v>0.19953596287703015</v>
      </c>
      <c r="D75" s="188">
        <f t="shared" si="23"/>
        <v>0.16129032258064516</v>
      </c>
      <c r="E75" s="188">
        <f t="shared" si="23"/>
        <v>0.19656019656019655</v>
      </c>
      <c r="F75" s="188">
        <f t="shared" si="23"/>
        <v>0.14854111405835543</v>
      </c>
      <c r="G75" s="188">
        <f t="shared" si="23"/>
        <v>0.15625</v>
      </c>
      <c r="H75" s="188">
        <f t="shared" si="23"/>
        <v>0.18292682926829268</v>
      </c>
      <c r="I75" s="188">
        <f t="shared" si="23"/>
        <v>0.12820512820512819</v>
      </c>
      <c r="J75" s="188">
        <f t="shared" si="23"/>
        <v>0.15067805123053743</v>
      </c>
      <c r="K75" s="188">
        <f t="shared" si="23"/>
        <v>0.10823529411764705</v>
      </c>
      <c r="L75" s="188">
        <f t="shared" si="23"/>
        <v>0.1937046004842615</v>
      </c>
      <c r="M75" s="188">
        <f t="shared" si="23"/>
        <v>0.14989293361884368</v>
      </c>
      <c r="N75" s="188">
        <f t="shared" si="23"/>
        <v>0.15793078441642158</v>
      </c>
      <c r="O75" s="188">
        <f t="shared" si="23"/>
        <v>0.15793078441642161</v>
      </c>
    </row>
    <row r="76" spans="1:15" s="161" customFormat="1" ht="12">
      <c r="A76" s="180"/>
    </row>
    <row r="77" spans="1:15" s="145" customFormat="1">
      <c r="A77" s="182" t="s">
        <v>306</v>
      </c>
      <c r="B77" s="183" t="str">
        <f>B$6</f>
        <v>Jan</v>
      </c>
      <c r="C77" s="183" t="str">
        <f t="shared" ref="C77:M77" si="24">C$6</f>
        <v>Feb</v>
      </c>
      <c r="D77" s="183" t="str">
        <f t="shared" si="24"/>
        <v>Mar</v>
      </c>
      <c r="E77" s="183" t="str">
        <f t="shared" si="24"/>
        <v>Apr</v>
      </c>
      <c r="F77" s="183" t="str">
        <f t="shared" si="24"/>
        <v>May</v>
      </c>
      <c r="G77" s="183" t="str">
        <f t="shared" si="24"/>
        <v>Jun</v>
      </c>
      <c r="H77" s="183" t="str">
        <f t="shared" si="24"/>
        <v>Jul</v>
      </c>
      <c r="I77" s="183" t="str">
        <f t="shared" si="24"/>
        <v>Aug</v>
      </c>
      <c r="J77" s="183" t="str">
        <f t="shared" si="24"/>
        <v>Sep</v>
      </c>
      <c r="K77" s="183" t="str">
        <f t="shared" si="24"/>
        <v>Oct</v>
      </c>
      <c r="L77" s="183" t="str">
        <f t="shared" si="24"/>
        <v>Nov</v>
      </c>
      <c r="M77" s="183" t="str">
        <f t="shared" si="24"/>
        <v>Dec</v>
      </c>
      <c r="N77" s="183" t="s">
        <v>292</v>
      </c>
      <c r="O77" s="183" t="s">
        <v>293</v>
      </c>
    </row>
    <row r="78" spans="1:15" s="161" customFormat="1">
      <c r="A78" s="184" t="s">
        <v>307</v>
      </c>
      <c r="B78" s="175"/>
      <c r="C78" s="175"/>
      <c r="D78" s="175"/>
      <c r="E78" s="175"/>
      <c r="F78" s="175"/>
      <c r="G78" s="175"/>
      <c r="H78" s="175"/>
      <c r="I78" s="175"/>
      <c r="J78" s="175"/>
      <c r="K78" s="175"/>
      <c r="L78" s="175"/>
      <c r="M78" s="175"/>
      <c r="N78" s="176">
        <f>SUM(B78:M78)</f>
        <v>0</v>
      </c>
      <c r="O78" s="176">
        <f t="shared" ref="O78:O85" si="25">N78/COLUMNS(B78:M78)</f>
        <v>0</v>
      </c>
    </row>
    <row r="79" spans="1:15" s="161" customFormat="1">
      <c r="A79" s="184" t="s">
        <v>50</v>
      </c>
      <c r="B79" s="175"/>
      <c r="C79" s="175"/>
      <c r="D79" s="175"/>
      <c r="E79" s="175"/>
      <c r="F79" s="175"/>
      <c r="G79" s="175"/>
      <c r="H79" s="175"/>
      <c r="I79" s="175"/>
      <c r="J79" s="175"/>
      <c r="K79" s="175"/>
      <c r="L79" s="175"/>
      <c r="M79" s="175"/>
      <c r="N79" s="176">
        <f t="shared" ref="N79:N85" si="26">SUM(B79:M79)</f>
        <v>0</v>
      </c>
      <c r="O79" s="176">
        <f t="shared" si="25"/>
        <v>0</v>
      </c>
    </row>
    <row r="80" spans="1:15" s="161" customFormat="1">
      <c r="A80" s="184" t="s">
        <v>308</v>
      </c>
      <c r="B80" s="175"/>
      <c r="C80" s="175"/>
      <c r="D80" s="175"/>
      <c r="E80" s="175"/>
      <c r="F80" s="175"/>
      <c r="G80" s="175"/>
      <c r="H80" s="175"/>
      <c r="I80" s="175"/>
      <c r="J80" s="175"/>
      <c r="K80" s="175"/>
      <c r="L80" s="175"/>
      <c r="M80" s="175"/>
      <c r="N80" s="176">
        <f t="shared" si="26"/>
        <v>0</v>
      </c>
      <c r="O80" s="176">
        <f t="shared" si="25"/>
        <v>0</v>
      </c>
    </row>
    <row r="81" spans="1:15" s="161" customFormat="1">
      <c r="A81" s="184" t="s">
        <v>117</v>
      </c>
      <c r="B81" s="175"/>
      <c r="C81" s="175"/>
      <c r="D81" s="175"/>
      <c r="E81" s="175"/>
      <c r="F81" s="175"/>
      <c r="G81" s="175"/>
      <c r="H81" s="175"/>
      <c r="I81" s="175"/>
      <c r="J81" s="175"/>
      <c r="K81" s="175"/>
      <c r="L81" s="175"/>
      <c r="M81" s="175"/>
      <c r="N81" s="176">
        <f t="shared" si="26"/>
        <v>0</v>
      </c>
      <c r="O81" s="176">
        <f t="shared" si="25"/>
        <v>0</v>
      </c>
    </row>
    <row r="82" spans="1:15" s="161" customFormat="1">
      <c r="A82" s="184" t="s">
        <v>309</v>
      </c>
      <c r="B82" s="175"/>
      <c r="C82" s="175"/>
      <c r="D82" s="175"/>
      <c r="E82" s="175"/>
      <c r="F82" s="175"/>
      <c r="G82" s="175"/>
      <c r="H82" s="175"/>
      <c r="I82" s="175"/>
      <c r="J82" s="175"/>
      <c r="K82" s="175"/>
      <c r="L82" s="175"/>
      <c r="M82" s="175"/>
      <c r="N82" s="176">
        <f t="shared" si="26"/>
        <v>0</v>
      </c>
      <c r="O82" s="176">
        <f t="shared" si="25"/>
        <v>0</v>
      </c>
    </row>
    <row r="83" spans="1:15" s="161" customFormat="1">
      <c r="A83" s="184" t="s">
        <v>310</v>
      </c>
      <c r="B83" s="175"/>
      <c r="C83" s="175"/>
      <c r="D83" s="175"/>
      <c r="E83" s="175"/>
      <c r="F83" s="175"/>
      <c r="G83" s="175"/>
      <c r="H83" s="175"/>
      <c r="I83" s="175"/>
      <c r="J83" s="175"/>
      <c r="K83" s="175"/>
      <c r="L83" s="175"/>
      <c r="M83" s="175"/>
      <c r="N83" s="176">
        <f t="shared" si="26"/>
        <v>0</v>
      </c>
      <c r="O83" s="176">
        <f t="shared" si="25"/>
        <v>0</v>
      </c>
    </row>
    <row r="84" spans="1:15" s="161" customFormat="1">
      <c r="A84" s="184" t="s">
        <v>311</v>
      </c>
      <c r="B84" s="175"/>
      <c r="C84" s="175"/>
      <c r="D84" s="175"/>
      <c r="E84" s="175"/>
      <c r="F84" s="175"/>
      <c r="G84" s="175"/>
      <c r="H84" s="175"/>
      <c r="I84" s="175"/>
      <c r="J84" s="175"/>
      <c r="K84" s="175"/>
      <c r="L84" s="175"/>
      <c r="M84" s="175"/>
      <c r="N84" s="176">
        <f t="shared" si="26"/>
        <v>0</v>
      </c>
      <c r="O84" s="176">
        <f t="shared" si="25"/>
        <v>0</v>
      </c>
    </row>
    <row r="85" spans="1:15" s="161" customFormat="1" ht="15" thickBot="1">
      <c r="A85" s="184" t="s">
        <v>139</v>
      </c>
      <c r="B85" s="175"/>
      <c r="C85" s="175"/>
      <c r="D85" s="175"/>
      <c r="E85" s="175"/>
      <c r="F85" s="175"/>
      <c r="G85" s="175"/>
      <c r="H85" s="175"/>
      <c r="I85" s="175"/>
      <c r="J85" s="175"/>
      <c r="K85" s="175"/>
      <c r="L85" s="175"/>
      <c r="M85" s="175"/>
      <c r="N85" s="176">
        <f t="shared" si="26"/>
        <v>0</v>
      </c>
      <c r="O85" s="176">
        <f t="shared" si="25"/>
        <v>0</v>
      </c>
    </row>
    <row r="86" spans="1:15" s="179" customFormat="1" ht="15" thickTop="1">
      <c r="A86" s="185" t="str">
        <f>"Total "&amp;$A$77</f>
        <v>Total CHILDREN</v>
      </c>
      <c r="B86" s="186">
        <f>SUM(B78:B85)</f>
        <v>0</v>
      </c>
      <c r="C86" s="186">
        <f t="shared" ref="C86:O86" si="27">SUM(C78:C85)</f>
        <v>0</v>
      </c>
      <c r="D86" s="186">
        <f t="shared" si="27"/>
        <v>0</v>
      </c>
      <c r="E86" s="186">
        <f t="shared" si="27"/>
        <v>0</v>
      </c>
      <c r="F86" s="186">
        <f t="shared" si="27"/>
        <v>0</v>
      </c>
      <c r="G86" s="186">
        <f t="shared" si="27"/>
        <v>0</v>
      </c>
      <c r="H86" s="186">
        <f t="shared" si="27"/>
        <v>0</v>
      </c>
      <c r="I86" s="186">
        <f t="shared" si="27"/>
        <v>0</v>
      </c>
      <c r="J86" s="186">
        <f t="shared" si="27"/>
        <v>0</v>
      </c>
      <c r="K86" s="186">
        <f t="shared" si="27"/>
        <v>0</v>
      </c>
      <c r="L86" s="186">
        <f t="shared" si="27"/>
        <v>0</v>
      </c>
      <c r="M86" s="186">
        <f t="shared" si="27"/>
        <v>0</v>
      </c>
      <c r="N86" s="186">
        <f t="shared" si="27"/>
        <v>0</v>
      </c>
      <c r="O86" s="186">
        <f t="shared" si="27"/>
        <v>0</v>
      </c>
    </row>
    <row r="87" spans="1:15" s="179" customFormat="1" ht="12">
      <c r="A87" s="187" t="s">
        <v>300</v>
      </c>
      <c r="B87" s="188">
        <f>B86/B$8</f>
        <v>0</v>
      </c>
      <c r="C87" s="188">
        <f t="shared" ref="C87:O87" si="28">C86/C$8</f>
        <v>0</v>
      </c>
      <c r="D87" s="188">
        <f t="shared" si="28"/>
        <v>0</v>
      </c>
      <c r="E87" s="188">
        <f t="shared" si="28"/>
        <v>0</v>
      </c>
      <c r="F87" s="188">
        <f t="shared" si="28"/>
        <v>0</v>
      </c>
      <c r="G87" s="188">
        <f t="shared" si="28"/>
        <v>0</v>
      </c>
      <c r="H87" s="188">
        <f t="shared" si="28"/>
        <v>0</v>
      </c>
      <c r="I87" s="188">
        <f t="shared" si="28"/>
        <v>0</v>
      </c>
      <c r="J87" s="188">
        <f t="shared" si="28"/>
        <v>0</v>
      </c>
      <c r="K87" s="188">
        <f t="shared" si="28"/>
        <v>0</v>
      </c>
      <c r="L87" s="188">
        <f t="shared" si="28"/>
        <v>0</v>
      </c>
      <c r="M87" s="188">
        <f t="shared" si="28"/>
        <v>0</v>
      </c>
      <c r="N87" s="188">
        <f t="shared" si="28"/>
        <v>0</v>
      </c>
      <c r="O87" s="188">
        <f t="shared" si="28"/>
        <v>0</v>
      </c>
    </row>
    <row r="88" spans="1:15" s="161" customFormat="1" ht="12">
      <c r="A88" s="180"/>
    </row>
    <row r="89" spans="1:15" s="145" customFormat="1">
      <c r="A89" s="182" t="s">
        <v>240</v>
      </c>
      <c r="B89" s="183" t="str">
        <f>B$6</f>
        <v>Jan</v>
      </c>
      <c r="C89" s="183" t="str">
        <f t="shared" ref="C89:M89" si="29">C$6</f>
        <v>Feb</v>
      </c>
      <c r="D89" s="183" t="str">
        <f t="shared" si="29"/>
        <v>Mar</v>
      </c>
      <c r="E89" s="183" t="str">
        <f t="shared" si="29"/>
        <v>Apr</v>
      </c>
      <c r="F89" s="183" t="str">
        <f t="shared" si="29"/>
        <v>May</v>
      </c>
      <c r="G89" s="183" t="str">
        <f t="shared" si="29"/>
        <v>Jun</v>
      </c>
      <c r="H89" s="183" t="str">
        <f t="shared" si="29"/>
        <v>Jul</v>
      </c>
      <c r="I89" s="183" t="str">
        <f t="shared" si="29"/>
        <v>Aug</v>
      </c>
      <c r="J89" s="183" t="str">
        <f t="shared" si="29"/>
        <v>Sep</v>
      </c>
      <c r="K89" s="183" t="str">
        <f t="shared" si="29"/>
        <v>Oct</v>
      </c>
      <c r="L89" s="183" t="str">
        <f t="shared" si="29"/>
        <v>Nov</v>
      </c>
      <c r="M89" s="183" t="str">
        <f t="shared" si="29"/>
        <v>Dec</v>
      </c>
      <c r="N89" s="183" t="s">
        <v>292</v>
      </c>
      <c r="O89" s="183" t="s">
        <v>293</v>
      </c>
    </row>
    <row r="90" spans="1:15" s="161" customFormat="1">
      <c r="A90" s="184" t="s">
        <v>241</v>
      </c>
      <c r="B90" s="175"/>
      <c r="C90" s="175"/>
      <c r="D90" s="175"/>
      <c r="E90" s="175"/>
      <c r="F90" s="175"/>
      <c r="G90" s="175"/>
      <c r="H90" s="175"/>
      <c r="I90" s="175"/>
      <c r="J90" s="175"/>
      <c r="K90" s="175"/>
      <c r="L90" s="175"/>
      <c r="M90" s="175"/>
      <c r="N90" s="176">
        <f t="shared" ref="N90:N95" si="30">SUM(B90:M90)</f>
        <v>0</v>
      </c>
      <c r="O90" s="176">
        <f t="shared" ref="O90:O95" si="31">N90/COLUMNS(B90:M90)</f>
        <v>0</v>
      </c>
    </row>
    <row r="91" spans="1:15" s="161" customFormat="1">
      <c r="A91" s="184" t="s">
        <v>87</v>
      </c>
      <c r="B91" s="175"/>
      <c r="C91" s="175"/>
      <c r="D91" s="175"/>
      <c r="E91" s="175"/>
      <c r="F91" s="175"/>
      <c r="G91" s="175"/>
      <c r="H91" s="175"/>
      <c r="I91" s="175"/>
      <c r="J91" s="175"/>
      <c r="K91" s="175"/>
      <c r="L91" s="175"/>
      <c r="M91" s="175"/>
      <c r="N91" s="176">
        <f t="shared" si="30"/>
        <v>0</v>
      </c>
      <c r="O91" s="176">
        <f t="shared" si="31"/>
        <v>0</v>
      </c>
    </row>
    <row r="92" spans="1:15" s="161" customFormat="1">
      <c r="A92" s="184" t="s">
        <v>245</v>
      </c>
      <c r="B92" s="175"/>
      <c r="C92" s="175"/>
      <c r="D92" s="175"/>
      <c r="E92" s="175"/>
      <c r="F92" s="175"/>
      <c r="G92" s="175"/>
      <c r="H92" s="175"/>
      <c r="I92" s="175"/>
      <c r="J92" s="175"/>
      <c r="K92" s="175"/>
      <c r="L92" s="175"/>
      <c r="M92" s="175"/>
      <c r="N92" s="176">
        <f t="shared" si="30"/>
        <v>0</v>
      </c>
      <c r="O92" s="176">
        <f t="shared" si="31"/>
        <v>0</v>
      </c>
    </row>
    <row r="93" spans="1:15" s="161" customFormat="1">
      <c r="A93" s="184" t="s">
        <v>246</v>
      </c>
      <c r="B93" s="175"/>
      <c r="C93" s="175"/>
      <c r="D93" s="175"/>
      <c r="E93" s="175"/>
      <c r="F93" s="175"/>
      <c r="G93" s="175"/>
      <c r="H93" s="175"/>
      <c r="I93" s="175"/>
      <c r="J93" s="175"/>
      <c r="K93" s="175"/>
      <c r="L93" s="175"/>
      <c r="M93" s="175"/>
      <c r="N93" s="176">
        <f t="shared" si="30"/>
        <v>0</v>
      </c>
      <c r="O93" s="176">
        <f t="shared" si="31"/>
        <v>0</v>
      </c>
    </row>
    <row r="94" spans="1:15" s="161" customFormat="1">
      <c r="A94" s="184" t="s">
        <v>247</v>
      </c>
      <c r="B94" s="175"/>
      <c r="C94" s="175"/>
      <c r="D94" s="175"/>
      <c r="E94" s="175"/>
      <c r="F94" s="175"/>
      <c r="G94" s="175"/>
      <c r="H94" s="175"/>
      <c r="I94" s="175"/>
      <c r="J94" s="175"/>
      <c r="K94" s="175"/>
      <c r="L94" s="175"/>
      <c r="M94" s="175"/>
      <c r="N94" s="176">
        <f t="shared" si="30"/>
        <v>0</v>
      </c>
      <c r="O94" s="176">
        <f t="shared" si="31"/>
        <v>0</v>
      </c>
    </row>
    <row r="95" spans="1:15" s="161" customFormat="1" ht="15" thickBot="1">
      <c r="A95" s="184" t="s">
        <v>139</v>
      </c>
      <c r="B95" s="175"/>
      <c r="C95" s="175"/>
      <c r="D95" s="175"/>
      <c r="E95" s="175"/>
      <c r="F95" s="175"/>
      <c r="G95" s="175"/>
      <c r="H95" s="175"/>
      <c r="I95" s="175"/>
      <c r="J95" s="175"/>
      <c r="K95" s="175"/>
      <c r="L95" s="175"/>
      <c r="M95" s="175"/>
      <c r="N95" s="176">
        <f t="shared" si="30"/>
        <v>0</v>
      </c>
      <c r="O95" s="176">
        <f t="shared" si="31"/>
        <v>0</v>
      </c>
    </row>
    <row r="96" spans="1:15" s="179" customFormat="1" ht="15" thickTop="1">
      <c r="A96" s="185" t="str">
        <f>"Total "&amp;$A$89</f>
        <v>Total TRANSPORTATION</v>
      </c>
      <c r="B96" s="186">
        <f>SUM(B90:B95)</f>
        <v>0</v>
      </c>
      <c r="C96" s="186">
        <f t="shared" ref="C96:O96" si="32">SUM(C90:C95)</f>
        <v>0</v>
      </c>
      <c r="D96" s="186">
        <f t="shared" si="32"/>
        <v>0</v>
      </c>
      <c r="E96" s="186">
        <f t="shared" si="32"/>
        <v>0</v>
      </c>
      <c r="F96" s="186">
        <f t="shared" si="32"/>
        <v>0</v>
      </c>
      <c r="G96" s="186">
        <f t="shared" si="32"/>
        <v>0</v>
      </c>
      <c r="H96" s="186">
        <f t="shared" si="32"/>
        <v>0</v>
      </c>
      <c r="I96" s="186">
        <f t="shared" si="32"/>
        <v>0</v>
      </c>
      <c r="J96" s="186">
        <f t="shared" si="32"/>
        <v>0</v>
      </c>
      <c r="K96" s="186">
        <f t="shared" si="32"/>
        <v>0</v>
      </c>
      <c r="L96" s="186">
        <f t="shared" si="32"/>
        <v>0</v>
      </c>
      <c r="M96" s="186">
        <f t="shared" si="32"/>
        <v>0</v>
      </c>
      <c r="N96" s="186">
        <f t="shared" si="32"/>
        <v>0</v>
      </c>
      <c r="O96" s="186">
        <f t="shared" si="32"/>
        <v>0</v>
      </c>
    </row>
    <row r="97" spans="1:15" s="179" customFormat="1" ht="12">
      <c r="A97" s="187" t="s">
        <v>300</v>
      </c>
      <c r="B97" s="188">
        <f>B96/B$8</f>
        <v>0</v>
      </c>
      <c r="C97" s="188">
        <f t="shared" ref="C97:O97" si="33">C96/C$8</f>
        <v>0</v>
      </c>
      <c r="D97" s="188">
        <f t="shared" si="33"/>
        <v>0</v>
      </c>
      <c r="E97" s="188">
        <f t="shared" si="33"/>
        <v>0</v>
      </c>
      <c r="F97" s="188">
        <f t="shared" si="33"/>
        <v>0</v>
      </c>
      <c r="G97" s="188">
        <f t="shared" si="33"/>
        <v>0</v>
      </c>
      <c r="H97" s="188">
        <f t="shared" si="33"/>
        <v>0</v>
      </c>
      <c r="I97" s="188">
        <f t="shared" si="33"/>
        <v>0</v>
      </c>
      <c r="J97" s="188">
        <f t="shared" si="33"/>
        <v>0</v>
      </c>
      <c r="K97" s="188">
        <f t="shared" si="33"/>
        <v>0</v>
      </c>
      <c r="L97" s="188">
        <f t="shared" si="33"/>
        <v>0</v>
      </c>
      <c r="M97" s="188">
        <f t="shared" si="33"/>
        <v>0</v>
      </c>
      <c r="N97" s="188">
        <f t="shared" si="33"/>
        <v>0</v>
      </c>
      <c r="O97" s="188">
        <f t="shared" si="33"/>
        <v>0</v>
      </c>
    </row>
    <row r="98" spans="1:15" s="161" customFormat="1" ht="12">
      <c r="A98" s="180"/>
    </row>
    <row r="99" spans="1:15" s="145" customFormat="1">
      <c r="A99" s="182" t="s">
        <v>249</v>
      </c>
      <c r="B99" s="183" t="str">
        <f>B$6</f>
        <v>Jan</v>
      </c>
      <c r="C99" s="183" t="str">
        <f t="shared" ref="C99:M99" si="34">C$6</f>
        <v>Feb</v>
      </c>
      <c r="D99" s="183" t="str">
        <f t="shared" si="34"/>
        <v>Mar</v>
      </c>
      <c r="E99" s="183" t="str">
        <f t="shared" si="34"/>
        <v>Apr</v>
      </c>
      <c r="F99" s="183" t="str">
        <f t="shared" si="34"/>
        <v>May</v>
      </c>
      <c r="G99" s="183" t="str">
        <f t="shared" si="34"/>
        <v>Jun</v>
      </c>
      <c r="H99" s="183" t="str">
        <f t="shared" si="34"/>
        <v>Jul</v>
      </c>
      <c r="I99" s="183" t="str">
        <f t="shared" si="34"/>
        <v>Aug</v>
      </c>
      <c r="J99" s="183" t="str">
        <f t="shared" si="34"/>
        <v>Sep</v>
      </c>
      <c r="K99" s="183" t="str">
        <f t="shared" si="34"/>
        <v>Oct</v>
      </c>
      <c r="L99" s="183" t="str">
        <f t="shared" si="34"/>
        <v>Nov</v>
      </c>
      <c r="M99" s="183" t="str">
        <f t="shared" si="34"/>
        <v>Dec</v>
      </c>
      <c r="N99" s="183" t="s">
        <v>292</v>
      </c>
      <c r="O99" s="183" t="s">
        <v>293</v>
      </c>
    </row>
    <row r="100" spans="1:15" s="161" customFormat="1">
      <c r="A100" s="184" t="s">
        <v>253</v>
      </c>
      <c r="B100" s="175"/>
      <c r="C100" s="175"/>
      <c r="D100" s="175"/>
      <c r="E100" s="175"/>
      <c r="F100" s="175"/>
      <c r="G100" s="175"/>
      <c r="H100" s="175"/>
      <c r="I100" s="175"/>
      <c r="J100" s="175"/>
      <c r="K100" s="175"/>
      <c r="L100" s="175"/>
      <c r="M100" s="175"/>
      <c r="N100" s="176">
        <f>SUM(B100:M100)</f>
        <v>0</v>
      </c>
      <c r="O100" s="176">
        <f>N100/COLUMNS(B100:M100)</f>
        <v>0</v>
      </c>
    </row>
    <row r="101" spans="1:15" s="161" customFormat="1">
      <c r="A101" s="184" t="s">
        <v>254</v>
      </c>
      <c r="B101" s="175"/>
      <c r="C101" s="175"/>
      <c r="D101" s="175"/>
      <c r="E101" s="175"/>
      <c r="F101" s="175"/>
      <c r="G101" s="175"/>
      <c r="H101" s="175"/>
      <c r="I101" s="175"/>
      <c r="J101" s="175"/>
      <c r="K101" s="175"/>
      <c r="L101" s="175"/>
      <c r="M101" s="175"/>
      <c r="N101" s="176">
        <f>SUM(B101:M101)</f>
        <v>0</v>
      </c>
      <c r="O101" s="176">
        <f>N101/COLUMNS(B101:M101)</f>
        <v>0</v>
      </c>
    </row>
    <row r="102" spans="1:15" s="161" customFormat="1">
      <c r="A102" s="184" t="s">
        <v>255</v>
      </c>
      <c r="B102" s="175"/>
      <c r="C102" s="175"/>
      <c r="D102" s="175"/>
      <c r="E102" s="175"/>
      <c r="F102" s="175"/>
      <c r="G102" s="175"/>
      <c r="H102" s="175"/>
      <c r="I102" s="175"/>
      <c r="J102" s="175"/>
      <c r="K102" s="175"/>
      <c r="L102" s="175"/>
      <c r="M102" s="175"/>
      <c r="N102" s="176">
        <f>SUM(B102:M102)</f>
        <v>0</v>
      </c>
      <c r="O102" s="176">
        <f>N102/COLUMNS(B102:M102)</f>
        <v>0</v>
      </c>
    </row>
    <row r="103" spans="1:15" s="161" customFormat="1">
      <c r="A103" s="184" t="s">
        <v>312</v>
      </c>
      <c r="B103" s="175"/>
      <c r="C103" s="175"/>
      <c r="D103" s="175"/>
      <c r="E103" s="175"/>
      <c r="F103" s="175"/>
      <c r="G103" s="175"/>
      <c r="H103" s="175"/>
      <c r="I103" s="175"/>
      <c r="J103" s="175"/>
      <c r="K103" s="175"/>
      <c r="L103" s="175"/>
      <c r="M103" s="175"/>
      <c r="N103" s="176">
        <f>SUM(B103:M103)</f>
        <v>0</v>
      </c>
      <c r="O103" s="176">
        <f>N103/COLUMNS(B103:M103)</f>
        <v>0</v>
      </c>
    </row>
    <row r="104" spans="1:15" s="161" customFormat="1" ht="15" thickBot="1">
      <c r="A104" s="184" t="s">
        <v>139</v>
      </c>
      <c r="B104" s="175"/>
      <c r="C104" s="175"/>
      <c r="D104" s="175"/>
      <c r="E104" s="175"/>
      <c r="F104" s="175"/>
      <c r="G104" s="175"/>
      <c r="H104" s="175"/>
      <c r="I104" s="175"/>
      <c r="J104" s="175"/>
      <c r="K104" s="175"/>
      <c r="L104" s="175"/>
      <c r="M104" s="175"/>
      <c r="N104" s="176">
        <f>SUM(B104:M104)</f>
        <v>0</v>
      </c>
      <c r="O104" s="176">
        <f>N104/COLUMNS(B104:M104)</f>
        <v>0</v>
      </c>
    </row>
    <row r="105" spans="1:15" s="179" customFormat="1" ht="15" thickTop="1">
      <c r="A105" s="185" t="str">
        <f>"Total "&amp;$A$99</f>
        <v>Total HEALTH</v>
      </c>
      <c r="B105" s="186">
        <f>SUM(B100:B104)</f>
        <v>0</v>
      </c>
      <c r="C105" s="186">
        <f t="shared" ref="C105:O105" si="35">SUM(C100:C104)</f>
        <v>0</v>
      </c>
      <c r="D105" s="186">
        <f t="shared" si="35"/>
        <v>0</v>
      </c>
      <c r="E105" s="186">
        <f t="shared" si="35"/>
        <v>0</v>
      </c>
      <c r="F105" s="186">
        <f t="shared" si="35"/>
        <v>0</v>
      </c>
      <c r="G105" s="186">
        <f t="shared" si="35"/>
        <v>0</v>
      </c>
      <c r="H105" s="186">
        <f t="shared" si="35"/>
        <v>0</v>
      </c>
      <c r="I105" s="186">
        <f t="shared" si="35"/>
        <v>0</v>
      </c>
      <c r="J105" s="186">
        <f t="shared" si="35"/>
        <v>0</v>
      </c>
      <c r="K105" s="186">
        <f t="shared" si="35"/>
        <v>0</v>
      </c>
      <c r="L105" s="186">
        <f t="shared" si="35"/>
        <v>0</v>
      </c>
      <c r="M105" s="186">
        <f t="shared" si="35"/>
        <v>0</v>
      </c>
      <c r="N105" s="186">
        <f t="shared" si="35"/>
        <v>0</v>
      </c>
      <c r="O105" s="186">
        <f t="shared" si="35"/>
        <v>0</v>
      </c>
    </row>
    <row r="106" spans="1:15" s="179" customFormat="1" ht="12">
      <c r="A106" s="187" t="s">
        <v>300</v>
      </c>
      <c r="B106" s="188">
        <f>B105/B$8</f>
        <v>0</v>
      </c>
      <c r="C106" s="188">
        <f t="shared" ref="C106:O106" si="36">C105/C$8</f>
        <v>0</v>
      </c>
      <c r="D106" s="188">
        <f t="shared" si="36"/>
        <v>0</v>
      </c>
      <c r="E106" s="188">
        <f t="shared" si="36"/>
        <v>0</v>
      </c>
      <c r="F106" s="188">
        <f t="shared" si="36"/>
        <v>0</v>
      </c>
      <c r="G106" s="188">
        <f t="shared" si="36"/>
        <v>0</v>
      </c>
      <c r="H106" s="188">
        <f t="shared" si="36"/>
        <v>0</v>
      </c>
      <c r="I106" s="188">
        <f t="shared" si="36"/>
        <v>0</v>
      </c>
      <c r="J106" s="188">
        <f t="shared" si="36"/>
        <v>0</v>
      </c>
      <c r="K106" s="188">
        <f t="shared" si="36"/>
        <v>0</v>
      </c>
      <c r="L106" s="188">
        <f t="shared" si="36"/>
        <v>0</v>
      </c>
      <c r="M106" s="188">
        <f t="shared" si="36"/>
        <v>0</v>
      </c>
      <c r="N106" s="188">
        <f t="shared" si="36"/>
        <v>0</v>
      </c>
      <c r="O106" s="188">
        <f t="shared" si="36"/>
        <v>0</v>
      </c>
    </row>
    <row r="107" spans="1:15" s="161" customFormat="1" ht="12">
      <c r="A107" s="180"/>
    </row>
    <row r="108" spans="1:15" s="145" customFormat="1">
      <c r="A108" s="182" t="s">
        <v>313</v>
      </c>
      <c r="B108" s="183" t="str">
        <f>B$6</f>
        <v>Jan</v>
      </c>
      <c r="C108" s="183" t="str">
        <f t="shared" ref="C108:M108" si="37">C$6</f>
        <v>Feb</v>
      </c>
      <c r="D108" s="183" t="str">
        <f t="shared" si="37"/>
        <v>Mar</v>
      </c>
      <c r="E108" s="183" t="str">
        <f t="shared" si="37"/>
        <v>Apr</v>
      </c>
      <c r="F108" s="183" t="str">
        <f t="shared" si="37"/>
        <v>May</v>
      </c>
      <c r="G108" s="183" t="str">
        <f t="shared" si="37"/>
        <v>Jun</v>
      </c>
      <c r="H108" s="183" t="str">
        <f t="shared" si="37"/>
        <v>Jul</v>
      </c>
      <c r="I108" s="183" t="str">
        <f t="shared" si="37"/>
        <v>Aug</v>
      </c>
      <c r="J108" s="183" t="str">
        <f t="shared" si="37"/>
        <v>Sep</v>
      </c>
      <c r="K108" s="183" t="str">
        <f t="shared" si="37"/>
        <v>Oct</v>
      </c>
      <c r="L108" s="183" t="str">
        <f t="shared" si="37"/>
        <v>Nov</v>
      </c>
      <c r="M108" s="183" t="str">
        <f t="shared" si="37"/>
        <v>Dec</v>
      </c>
      <c r="N108" s="183" t="s">
        <v>292</v>
      </c>
      <c r="O108" s="183" t="s">
        <v>293</v>
      </c>
    </row>
    <row r="109" spans="1:15" s="161" customFormat="1">
      <c r="A109" s="184" t="s">
        <v>314</v>
      </c>
      <c r="B109" s="175"/>
      <c r="C109" s="175"/>
      <c r="D109" s="175"/>
      <c r="E109" s="175"/>
      <c r="F109" s="175"/>
      <c r="G109" s="175"/>
      <c r="H109" s="175"/>
      <c r="I109" s="175"/>
      <c r="J109" s="175"/>
      <c r="K109" s="175"/>
      <c r="L109" s="175"/>
      <c r="M109" s="175"/>
      <c r="N109" s="176">
        <f>SUM(B109:M109)</f>
        <v>0</v>
      </c>
      <c r="O109" s="176">
        <f>N109/COLUMNS(B109:M109)</f>
        <v>0</v>
      </c>
    </row>
    <row r="110" spans="1:15" s="161" customFormat="1">
      <c r="A110" s="184" t="s">
        <v>9</v>
      </c>
      <c r="B110" s="175"/>
      <c r="C110" s="175"/>
      <c r="D110" s="175"/>
      <c r="E110" s="175"/>
      <c r="F110" s="175"/>
      <c r="G110" s="175"/>
      <c r="H110" s="175"/>
      <c r="I110" s="175"/>
      <c r="J110" s="175"/>
      <c r="K110" s="175"/>
      <c r="L110" s="175"/>
      <c r="M110" s="175"/>
      <c r="N110" s="176">
        <f>SUM(B110:M110)</f>
        <v>0</v>
      </c>
      <c r="O110" s="176">
        <f>N110/COLUMNS(B110:M110)</f>
        <v>0</v>
      </c>
    </row>
    <row r="111" spans="1:15" s="161" customFormat="1">
      <c r="A111" s="184" t="s">
        <v>315</v>
      </c>
      <c r="B111" s="175"/>
      <c r="C111" s="175"/>
      <c r="D111" s="175"/>
      <c r="E111" s="175"/>
      <c r="F111" s="175"/>
      <c r="G111" s="175"/>
      <c r="H111" s="175"/>
      <c r="I111" s="175"/>
      <c r="J111" s="175"/>
      <c r="K111" s="175"/>
      <c r="L111" s="175"/>
      <c r="M111" s="175"/>
      <c r="N111" s="176">
        <f>SUM(B111:M111)</f>
        <v>0</v>
      </c>
      <c r="O111" s="176">
        <f>N111/COLUMNS(B111:M111)</f>
        <v>0</v>
      </c>
    </row>
    <row r="112" spans="1:15" s="161" customFormat="1">
      <c r="A112" s="184" t="s">
        <v>316</v>
      </c>
      <c r="B112" s="175"/>
      <c r="C112" s="175"/>
      <c r="D112" s="175"/>
      <c r="E112" s="175"/>
      <c r="F112" s="175"/>
      <c r="G112" s="175"/>
      <c r="H112" s="175"/>
      <c r="I112" s="175"/>
      <c r="J112" s="175"/>
      <c r="K112" s="175"/>
      <c r="L112" s="175"/>
      <c r="M112" s="175"/>
      <c r="N112" s="176">
        <f>SUM(B112:M112)</f>
        <v>0</v>
      </c>
      <c r="O112" s="176">
        <f>N112/COLUMNS(B112:M112)</f>
        <v>0</v>
      </c>
    </row>
    <row r="113" spans="1:15" s="161" customFormat="1" ht="15" thickBot="1">
      <c r="A113" s="184" t="s">
        <v>139</v>
      </c>
      <c r="B113" s="175"/>
      <c r="C113" s="175"/>
      <c r="D113" s="175"/>
      <c r="E113" s="175"/>
      <c r="F113" s="175"/>
      <c r="G113" s="175"/>
      <c r="H113" s="175"/>
      <c r="I113" s="175"/>
      <c r="J113" s="175"/>
      <c r="K113" s="175"/>
      <c r="L113" s="175"/>
      <c r="M113" s="175"/>
      <c r="N113" s="176">
        <f>SUM(B113:M113)</f>
        <v>0</v>
      </c>
      <c r="O113" s="176">
        <f>N113/COLUMNS(B113:M113)</f>
        <v>0</v>
      </c>
    </row>
    <row r="114" spans="1:15" s="179" customFormat="1" ht="15" thickTop="1">
      <c r="A114" s="185" t="str">
        <f>"Total "&amp;$A$108</f>
        <v>Total INSURANCE</v>
      </c>
      <c r="B114" s="186">
        <f>SUM(B109:B113)</f>
        <v>0</v>
      </c>
      <c r="C114" s="186">
        <f t="shared" ref="C114:O114" si="38">SUM(C109:C113)</f>
        <v>0</v>
      </c>
      <c r="D114" s="186">
        <f t="shared" si="38"/>
        <v>0</v>
      </c>
      <c r="E114" s="186">
        <f t="shared" si="38"/>
        <v>0</v>
      </c>
      <c r="F114" s="186">
        <f t="shared" si="38"/>
        <v>0</v>
      </c>
      <c r="G114" s="186">
        <f t="shared" si="38"/>
        <v>0</v>
      </c>
      <c r="H114" s="186">
        <f t="shared" si="38"/>
        <v>0</v>
      </c>
      <c r="I114" s="186">
        <f t="shared" si="38"/>
        <v>0</v>
      </c>
      <c r="J114" s="186">
        <f t="shared" si="38"/>
        <v>0</v>
      </c>
      <c r="K114" s="186">
        <f t="shared" si="38"/>
        <v>0</v>
      </c>
      <c r="L114" s="186">
        <f t="shared" si="38"/>
        <v>0</v>
      </c>
      <c r="M114" s="186">
        <f t="shared" si="38"/>
        <v>0</v>
      </c>
      <c r="N114" s="186">
        <f t="shared" si="38"/>
        <v>0</v>
      </c>
      <c r="O114" s="186">
        <f t="shared" si="38"/>
        <v>0</v>
      </c>
    </row>
    <row r="115" spans="1:15" s="179" customFormat="1" ht="12">
      <c r="A115" s="187" t="s">
        <v>300</v>
      </c>
      <c r="B115" s="188">
        <f>B114/B$8</f>
        <v>0</v>
      </c>
      <c r="C115" s="188">
        <f t="shared" ref="C115:O115" si="39">C114/C$8</f>
        <v>0</v>
      </c>
      <c r="D115" s="188">
        <f t="shared" si="39"/>
        <v>0</v>
      </c>
      <c r="E115" s="188">
        <f t="shared" si="39"/>
        <v>0</v>
      </c>
      <c r="F115" s="188">
        <f t="shared" si="39"/>
        <v>0</v>
      </c>
      <c r="G115" s="188">
        <f t="shared" si="39"/>
        <v>0</v>
      </c>
      <c r="H115" s="188">
        <f t="shared" si="39"/>
        <v>0</v>
      </c>
      <c r="I115" s="188">
        <f t="shared" si="39"/>
        <v>0</v>
      </c>
      <c r="J115" s="188">
        <f t="shared" si="39"/>
        <v>0</v>
      </c>
      <c r="K115" s="188">
        <f t="shared" si="39"/>
        <v>0</v>
      </c>
      <c r="L115" s="188">
        <f t="shared" si="39"/>
        <v>0</v>
      </c>
      <c r="M115" s="188">
        <f t="shared" si="39"/>
        <v>0</v>
      </c>
      <c r="N115" s="188">
        <f t="shared" si="39"/>
        <v>0</v>
      </c>
      <c r="O115" s="188">
        <f t="shared" si="39"/>
        <v>0</v>
      </c>
    </row>
    <row r="116" spans="1:15" s="161" customFormat="1" ht="12">
      <c r="A116" s="180"/>
    </row>
    <row r="117" spans="1:15" s="145" customFormat="1">
      <c r="A117" s="182" t="s">
        <v>317</v>
      </c>
      <c r="B117" s="183" t="str">
        <f>B$6</f>
        <v>Jan</v>
      </c>
      <c r="C117" s="183" t="str">
        <f t="shared" ref="C117:M117" si="40">C$6</f>
        <v>Feb</v>
      </c>
      <c r="D117" s="183" t="str">
        <f t="shared" si="40"/>
        <v>Mar</v>
      </c>
      <c r="E117" s="183" t="str">
        <f t="shared" si="40"/>
        <v>Apr</v>
      </c>
      <c r="F117" s="183" t="str">
        <f t="shared" si="40"/>
        <v>May</v>
      </c>
      <c r="G117" s="183" t="str">
        <f t="shared" si="40"/>
        <v>Jun</v>
      </c>
      <c r="H117" s="183" t="str">
        <f t="shared" si="40"/>
        <v>Jul</v>
      </c>
      <c r="I117" s="183" t="str">
        <f t="shared" si="40"/>
        <v>Aug</v>
      </c>
      <c r="J117" s="183" t="str">
        <f t="shared" si="40"/>
        <v>Sep</v>
      </c>
      <c r="K117" s="183" t="str">
        <f t="shared" si="40"/>
        <v>Oct</v>
      </c>
      <c r="L117" s="183" t="str">
        <f t="shared" si="40"/>
        <v>Nov</v>
      </c>
      <c r="M117" s="183" t="str">
        <f t="shared" si="40"/>
        <v>Dec</v>
      </c>
      <c r="N117" s="183" t="s">
        <v>292</v>
      </c>
      <c r="O117" s="183" t="s">
        <v>293</v>
      </c>
    </row>
    <row r="118" spans="1:15" s="161" customFormat="1">
      <c r="A118" s="184" t="s">
        <v>99</v>
      </c>
      <c r="B118" s="175"/>
      <c r="C118" s="175"/>
      <c r="D118" s="175"/>
      <c r="E118" s="175"/>
      <c r="F118" s="175"/>
      <c r="G118" s="175"/>
      <c r="H118" s="175"/>
      <c r="I118" s="175"/>
      <c r="J118" s="175"/>
      <c r="K118" s="175"/>
      <c r="L118" s="175"/>
      <c r="M118" s="175"/>
      <c r="N118" s="176">
        <f>SUM(B118:M118)</f>
        <v>0</v>
      </c>
      <c r="O118" s="176">
        <f>N118/COLUMNS(B118:M118)</f>
        <v>0</v>
      </c>
    </row>
    <row r="119" spans="1:15" s="161" customFormat="1">
      <c r="A119" s="184" t="s">
        <v>181</v>
      </c>
      <c r="B119" s="175"/>
      <c r="C119" s="175"/>
      <c r="D119" s="175"/>
      <c r="E119" s="175"/>
      <c r="F119" s="175"/>
      <c r="G119" s="175"/>
      <c r="H119" s="175"/>
      <c r="I119" s="175"/>
      <c r="J119" s="175"/>
      <c r="K119" s="175"/>
      <c r="L119" s="175"/>
      <c r="M119" s="175"/>
      <c r="N119" s="176">
        <f>SUM(B119:M119)</f>
        <v>0</v>
      </c>
      <c r="O119" s="176">
        <f>N119/COLUMNS(B119:M119)</f>
        <v>0</v>
      </c>
    </row>
    <row r="120" spans="1:15" s="161" customFormat="1">
      <c r="A120" s="184" t="s">
        <v>101</v>
      </c>
      <c r="B120" s="175"/>
      <c r="C120" s="175"/>
      <c r="D120" s="175"/>
      <c r="E120" s="175"/>
      <c r="F120" s="175"/>
      <c r="G120" s="175"/>
      <c r="H120" s="175"/>
      <c r="I120" s="175"/>
      <c r="J120" s="175"/>
      <c r="K120" s="175"/>
      <c r="L120" s="175"/>
      <c r="M120" s="175"/>
      <c r="N120" s="176">
        <f>SUM(B120:M120)</f>
        <v>0</v>
      </c>
      <c r="O120" s="176">
        <f>N120/COLUMNS(B120:M120)</f>
        <v>0</v>
      </c>
    </row>
    <row r="121" spans="1:15" s="161" customFormat="1" ht="15" thickBot="1">
      <c r="A121" s="184" t="s">
        <v>139</v>
      </c>
      <c r="B121" s="175"/>
      <c r="C121" s="175"/>
      <c r="D121" s="175"/>
      <c r="E121" s="175"/>
      <c r="F121" s="175"/>
      <c r="G121" s="175"/>
      <c r="H121" s="175"/>
      <c r="I121" s="175"/>
      <c r="J121" s="175"/>
      <c r="K121" s="175"/>
      <c r="L121" s="175"/>
      <c r="M121" s="175"/>
      <c r="N121" s="176">
        <f>SUM(B121:M121)</f>
        <v>0</v>
      </c>
      <c r="O121" s="176">
        <f>N121/COLUMNS(B121:M121)</f>
        <v>0</v>
      </c>
    </row>
    <row r="122" spans="1:15" s="179" customFormat="1" ht="15" thickTop="1">
      <c r="A122" s="185" t="str">
        <f>"Total "&amp;$A$117</f>
        <v>Total EDUCATION</v>
      </c>
      <c r="B122" s="186">
        <f>SUM(B118:B121)</f>
        <v>0</v>
      </c>
      <c r="C122" s="186">
        <f t="shared" ref="C122:O122" si="41">SUM(C118:C121)</f>
        <v>0</v>
      </c>
      <c r="D122" s="186">
        <f t="shared" si="41"/>
        <v>0</v>
      </c>
      <c r="E122" s="186">
        <f t="shared" si="41"/>
        <v>0</v>
      </c>
      <c r="F122" s="186">
        <f t="shared" si="41"/>
        <v>0</v>
      </c>
      <c r="G122" s="186">
        <f t="shared" si="41"/>
        <v>0</v>
      </c>
      <c r="H122" s="186">
        <f t="shared" si="41"/>
        <v>0</v>
      </c>
      <c r="I122" s="186">
        <f t="shared" si="41"/>
        <v>0</v>
      </c>
      <c r="J122" s="186">
        <f t="shared" si="41"/>
        <v>0</v>
      </c>
      <c r="K122" s="186">
        <f t="shared" si="41"/>
        <v>0</v>
      </c>
      <c r="L122" s="186">
        <f t="shared" si="41"/>
        <v>0</v>
      </c>
      <c r="M122" s="186">
        <f t="shared" si="41"/>
        <v>0</v>
      </c>
      <c r="N122" s="186">
        <f t="shared" si="41"/>
        <v>0</v>
      </c>
      <c r="O122" s="186">
        <f t="shared" si="41"/>
        <v>0</v>
      </c>
    </row>
    <row r="123" spans="1:15" s="179" customFormat="1" ht="12">
      <c r="A123" s="187" t="s">
        <v>300</v>
      </c>
      <c r="B123" s="188">
        <f>B122/B$8</f>
        <v>0</v>
      </c>
      <c r="C123" s="188">
        <f t="shared" ref="C123:O123" si="42">C122/C$8</f>
        <v>0</v>
      </c>
      <c r="D123" s="188">
        <f t="shared" si="42"/>
        <v>0</v>
      </c>
      <c r="E123" s="188">
        <f t="shared" si="42"/>
        <v>0</v>
      </c>
      <c r="F123" s="188">
        <f t="shared" si="42"/>
        <v>0</v>
      </c>
      <c r="G123" s="188">
        <f t="shared" si="42"/>
        <v>0</v>
      </c>
      <c r="H123" s="188">
        <f t="shared" si="42"/>
        <v>0</v>
      </c>
      <c r="I123" s="188">
        <f t="shared" si="42"/>
        <v>0</v>
      </c>
      <c r="J123" s="188">
        <f t="shared" si="42"/>
        <v>0</v>
      </c>
      <c r="K123" s="188">
        <f t="shared" si="42"/>
        <v>0</v>
      </c>
      <c r="L123" s="188">
        <f t="shared" si="42"/>
        <v>0</v>
      </c>
      <c r="M123" s="188">
        <f t="shared" si="42"/>
        <v>0</v>
      </c>
      <c r="N123" s="188">
        <f t="shared" si="42"/>
        <v>0</v>
      </c>
      <c r="O123" s="188">
        <f t="shared" si="42"/>
        <v>0</v>
      </c>
    </row>
    <row r="124" spans="1:15" s="161" customFormat="1" ht="12">
      <c r="A124" s="180"/>
    </row>
    <row r="125" spans="1:15" s="145" customFormat="1">
      <c r="A125" s="182" t="s">
        <v>259</v>
      </c>
      <c r="B125" s="183" t="str">
        <f>B$6</f>
        <v>Jan</v>
      </c>
      <c r="C125" s="183" t="str">
        <f t="shared" ref="C125:M125" si="43">C$6</f>
        <v>Feb</v>
      </c>
      <c r="D125" s="183" t="str">
        <f t="shared" si="43"/>
        <v>Mar</v>
      </c>
      <c r="E125" s="183" t="str">
        <f t="shared" si="43"/>
        <v>Apr</v>
      </c>
      <c r="F125" s="183" t="str">
        <f t="shared" si="43"/>
        <v>May</v>
      </c>
      <c r="G125" s="183" t="str">
        <f t="shared" si="43"/>
        <v>Jun</v>
      </c>
      <c r="H125" s="183" t="str">
        <f t="shared" si="43"/>
        <v>Jul</v>
      </c>
      <c r="I125" s="183" t="str">
        <f t="shared" si="43"/>
        <v>Aug</v>
      </c>
      <c r="J125" s="183" t="str">
        <f t="shared" si="43"/>
        <v>Sep</v>
      </c>
      <c r="K125" s="183" t="str">
        <f t="shared" si="43"/>
        <v>Oct</v>
      </c>
      <c r="L125" s="183" t="str">
        <f t="shared" si="43"/>
        <v>Nov</v>
      </c>
      <c r="M125" s="183" t="str">
        <f t="shared" si="43"/>
        <v>Dec</v>
      </c>
      <c r="N125" s="183" t="s">
        <v>292</v>
      </c>
      <c r="O125" s="183" t="s">
        <v>293</v>
      </c>
    </row>
    <row r="126" spans="1:15" s="161" customFormat="1">
      <c r="A126" s="184" t="s">
        <v>112</v>
      </c>
      <c r="B126" s="175"/>
      <c r="C126" s="175"/>
      <c r="D126" s="175"/>
      <c r="E126" s="175"/>
      <c r="F126" s="175"/>
      <c r="G126" s="175"/>
      <c r="H126" s="175"/>
      <c r="I126" s="175"/>
      <c r="J126" s="175"/>
      <c r="K126" s="175"/>
      <c r="L126" s="175"/>
      <c r="M126" s="175"/>
      <c r="N126" s="176">
        <f>SUM(B126:M126)</f>
        <v>0</v>
      </c>
      <c r="O126" s="176">
        <f>N126/COLUMNS(B126:M126)</f>
        <v>0</v>
      </c>
    </row>
    <row r="127" spans="1:15" s="161" customFormat="1">
      <c r="A127" s="184" t="s">
        <v>262</v>
      </c>
      <c r="B127" s="175"/>
      <c r="C127" s="175"/>
      <c r="D127" s="175"/>
      <c r="E127" s="175"/>
      <c r="F127" s="175"/>
      <c r="G127" s="175"/>
      <c r="H127" s="175"/>
      <c r="I127" s="175"/>
      <c r="J127" s="175"/>
      <c r="K127" s="175"/>
      <c r="L127" s="175"/>
      <c r="M127" s="175"/>
      <c r="N127" s="176">
        <f>SUM(B127:M127)</f>
        <v>0</v>
      </c>
      <c r="O127" s="176">
        <f>N127/COLUMNS(B127:M127)</f>
        <v>0</v>
      </c>
    </row>
    <row r="128" spans="1:15" s="161" customFormat="1">
      <c r="A128" s="184" t="s">
        <v>264</v>
      </c>
      <c r="B128" s="175"/>
      <c r="C128" s="175"/>
      <c r="D128" s="175"/>
      <c r="E128" s="175"/>
      <c r="F128" s="175"/>
      <c r="G128" s="175"/>
      <c r="H128" s="175"/>
      <c r="I128" s="175"/>
      <c r="J128" s="175"/>
      <c r="K128" s="175"/>
      <c r="L128" s="175"/>
      <c r="M128" s="175"/>
      <c r="N128" s="176">
        <f>SUM(B128:M128)</f>
        <v>0</v>
      </c>
      <c r="O128" s="176">
        <f>N128/COLUMNS(B128:M128)</f>
        <v>0</v>
      </c>
    </row>
    <row r="129" spans="1:15" s="161" customFormat="1" ht="15" thickBot="1">
      <c r="A129" s="184" t="s">
        <v>139</v>
      </c>
      <c r="B129" s="175"/>
      <c r="C129" s="175"/>
      <c r="D129" s="175"/>
      <c r="E129" s="175"/>
      <c r="F129" s="175"/>
      <c r="G129" s="175"/>
      <c r="H129" s="175"/>
      <c r="I129" s="175"/>
      <c r="J129" s="175"/>
      <c r="K129" s="175"/>
      <c r="L129" s="175"/>
      <c r="M129" s="175"/>
      <c r="N129" s="176">
        <f>SUM(B129:M129)</f>
        <v>0</v>
      </c>
      <c r="O129" s="176">
        <f>N129/COLUMNS(B129:M129)</f>
        <v>0</v>
      </c>
    </row>
    <row r="130" spans="1:15" s="179" customFormat="1" ht="15" thickTop="1">
      <c r="A130" s="185" t="str">
        <f>"Total "&amp;$A$125</f>
        <v>Total CHARITY/GIFTS</v>
      </c>
      <c r="B130" s="186">
        <f>SUM(B126:B129)</f>
        <v>0</v>
      </c>
      <c r="C130" s="186">
        <f t="shared" ref="C130:O130" si="44">SUM(C126:C129)</f>
        <v>0</v>
      </c>
      <c r="D130" s="186">
        <f t="shared" si="44"/>
        <v>0</v>
      </c>
      <c r="E130" s="186">
        <f t="shared" si="44"/>
        <v>0</v>
      </c>
      <c r="F130" s="186">
        <f t="shared" si="44"/>
        <v>0</v>
      </c>
      <c r="G130" s="186">
        <f t="shared" si="44"/>
        <v>0</v>
      </c>
      <c r="H130" s="186">
        <f t="shared" si="44"/>
        <v>0</v>
      </c>
      <c r="I130" s="186">
        <f t="shared" si="44"/>
        <v>0</v>
      </c>
      <c r="J130" s="186">
        <f t="shared" si="44"/>
        <v>0</v>
      </c>
      <c r="K130" s="186">
        <f t="shared" si="44"/>
        <v>0</v>
      </c>
      <c r="L130" s="186">
        <f t="shared" si="44"/>
        <v>0</v>
      </c>
      <c r="M130" s="186">
        <f t="shared" si="44"/>
        <v>0</v>
      </c>
      <c r="N130" s="186">
        <f t="shared" si="44"/>
        <v>0</v>
      </c>
      <c r="O130" s="186">
        <f t="shared" si="44"/>
        <v>0</v>
      </c>
    </row>
    <row r="131" spans="1:15" s="179" customFormat="1" ht="12">
      <c r="A131" s="187" t="s">
        <v>300</v>
      </c>
      <c r="B131" s="188">
        <f>B130/B$8</f>
        <v>0</v>
      </c>
      <c r="C131" s="188">
        <f t="shared" ref="C131:O131" si="45">C130/C$8</f>
        <v>0</v>
      </c>
      <c r="D131" s="188">
        <f t="shared" si="45"/>
        <v>0</v>
      </c>
      <c r="E131" s="188">
        <f t="shared" si="45"/>
        <v>0</v>
      </c>
      <c r="F131" s="188">
        <f t="shared" si="45"/>
        <v>0</v>
      </c>
      <c r="G131" s="188">
        <f t="shared" si="45"/>
        <v>0</v>
      </c>
      <c r="H131" s="188">
        <f t="shared" si="45"/>
        <v>0</v>
      </c>
      <c r="I131" s="188">
        <f t="shared" si="45"/>
        <v>0</v>
      </c>
      <c r="J131" s="188">
        <f t="shared" si="45"/>
        <v>0</v>
      </c>
      <c r="K131" s="188">
        <f t="shared" si="45"/>
        <v>0</v>
      </c>
      <c r="L131" s="188">
        <f t="shared" si="45"/>
        <v>0</v>
      </c>
      <c r="M131" s="188">
        <f t="shared" si="45"/>
        <v>0</v>
      </c>
      <c r="N131" s="188">
        <f t="shared" si="45"/>
        <v>0</v>
      </c>
      <c r="O131" s="188">
        <f t="shared" si="45"/>
        <v>0</v>
      </c>
    </row>
    <row r="132" spans="1:15" s="161" customFormat="1" ht="12">
      <c r="A132" s="180"/>
    </row>
    <row r="133" spans="1:15" s="145" customFormat="1">
      <c r="A133" s="182" t="s">
        <v>257</v>
      </c>
      <c r="B133" s="183" t="str">
        <f>B$6</f>
        <v>Jan</v>
      </c>
      <c r="C133" s="183" t="str">
        <f t="shared" ref="C133:M133" si="46">C$6</f>
        <v>Feb</v>
      </c>
      <c r="D133" s="183" t="str">
        <f t="shared" si="46"/>
        <v>Mar</v>
      </c>
      <c r="E133" s="183" t="str">
        <f t="shared" si="46"/>
        <v>Apr</v>
      </c>
      <c r="F133" s="183" t="str">
        <f t="shared" si="46"/>
        <v>May</v>
      </c>
      <c r="G133" s="183" t="str">
        <f t="shared" si="46"/>
        <v>Jun</v>
      </c>
      <c r="H133" s="183" t="str">
        <f t="shared" si="46"/>
        <v>Jul</v>
      </c>
      <c r="I133" s="183" t="str">
        <f t="shared" si="46"/>
        <v>Aug</v>
      </c>
      <c r="J133" s="183" t="str">
        <f t="shared" si="46"/>
        <v>Sep</v>
      </c>
      <c r="K133" s="183" t="str">
        <f t="shared" si="46"/>
        <v>Oct</v>
      </c>
      <c r="L133" s="183" t="str">
        <f t="shared" si="46"/>
        <v>Nov</v>
      </c>
      <c r="M133" s="183" t="str">
        <f t="shared" si="46"/>
        <v>Dec</v>
      </c>
      <c r="N133" s="183" t="s">
        <v>292</v>
      </c>
      <c r="O133" s="183" t="s">
        <v>293</v>
      </c>
    </row>
    <row r="134" spans="1:15" s="161" customFormat="1">
      <c r="A134" s="189" t="s">
        <v>258</v>
      </c>
      <c r="B134" s="175"/>
      <c r="C134" s="175"/>
      <c r="D134" s="175"/>
      <c r="E134" s="175"/>
      <c r="F134" s="175"/>
      <c r="G134" s="175"/>
      <c r="H134" s="175"/>
      <c r="I134" s="175"/>
      <c r="J134" s="175"/>
      <c r="K134" s="175"/>
      <c r="L134" s="175"/>
      <c r="M134" s="175"/>
      <c r="N134" s="176">
        <f>SUM(B134:M134)</f>
        <v>0</v>
      </c>
      <c r="O134" s="176">
        <f t="shared" ref="O134:O143" si="47">N134/COLUMNS(B134:M134)</f>
        <v>0</v>
      </c>
    </row>
    <row r="135" spans="1:15" s="161" customFormat="1">
      <c r="A135" s="184" t="s">
        <v>34</v>
      </c>
      <c r="B135" s="175"/>
      <c r="C135" s="175"/>
      <c r="D135" s="175"/>
      <c r="E135" s="175"/>
      <c r="F135" s="175"/>
      <c r="G135" s="175"/>
      <c r="H135" s="175"/>
      <c r="I135" s="175"/>
      <c r="J135" s="175"/>
      <c r="K135" s="175"/>
      <c r="L135" s="175"/>
      <c r="M135" s="175"/>
      <c r="N135" s="176">
        <f t="shared" ref="N135:N143" si="48">SUM(B135:M135)</f>
        <v>0</v>
      </c>
      <c r="O135" s="176">
        <f t="shared" si="47"/>
        <v>0</v>
      </c>
    </row>
    <row r="136" spans="1:15" s="161" customFormat="1">
      <c r="A136" s="184" t="s">
        <v>318</v>
      </c>
      <c r="B136" s="175"/>
      <c r="C136" s="175"/>
      <c r="D136" s="175"/>
      <c r="E136" s="175"/>
      <c r="F136" s="175"/>
      <c r="G136" s="175"/>
      <c r="H136" s="175"/>
      <c r="I136" s="175"/>
      <c r="J136" s="175"/>
      <c r="K136" s="175"/>
      <c r="L136" s="175"/>
      <c r="M136" s="175"/>
      <c r="N136" s="176">
        <f t="shared" si="48"/>
        <v>0</v>
      </c>
      <c r="O136" s="176">
        <f t="shared" si="47"/>
        <v>0</v>
      </c>
    </row>
    <row r="137" spans="1:15" s="161" customFormat="1">
      <c r="A137" s="184" t="s">
        <v>319</v>
      </c>
      <c r="B137" s="175"/>
      <c r="C137" s="175"/>
      <c r="D137" s="175"/>
      <c r="E137" s="175"/>
      <c r="F137" s="175"/>
      <c r="G137" s="175"/>
      <c r="H137" s="175"/>
      <c r="I137" s="175"/>
      <c r="J137" s="175"/>
      <c r="K137" s="175"/>
      <c r="L137" s="175"/>
      <c r="M137" s="175"/>
      <c r="N137" s="176">
        <f t="shared" si="48"/>
        <v>0</v>
      </c>
      <c r="O137" s="176">
        <f t="shared" si="47"/>
        <v>0</v>
      </c>
    </row>
    <row r="138" spans="1:15" s="161" customFormat="1">
      <c r="A138" s="184" t="s">
        <v>320</v>
      </c>
      <c r="B138" s="175"/>
      <c r="C138" s="175"/>
      <c r="D138" s="175"/>
      <c r="E138" s="175"/>
      <c r="F138" s="175"/>
      <c r="G138" s="175"/>
      <c r="H138" s="175"/>
      <c r="I138" s="175"/>
      <c r="J138" s="175"/>
      <c r="K138" s="175"/>
      <c r="L138" s="175"/>
      <c r="M138" s="175"/>
      <c r="N138" s="176">
        <f t="shared" si="48"/>
        <v>0</v>
      </c>
      <c r="O138" s="176">
        <f t="shared" si="47"/>
        <v>0</v>
      </c>
    </row>
    <row r="139" spans="1:15" s="161" customFormat="1">
      <c r="A139" s="184" t="s">
        <v>321</v>
      </c>
      <c r="B139" s="175"/>
      <c r="C139" s="175"/>
      <c r="D139" s="175"/>
      <c r="E139" s="175"/>
      <c r="F139" s="175"/>
      <c r="G139" s="175"/>
      <c r="H139" s="175"/>
      <c r="I139" s="175"/>
      <c r="J139" s="175"/>
      <c r="K139" s="175"/>
      <c r="L139" s="175"/>
      <c r="M139" s="175"/>
      <c r="N139" s="176">
        <f t="shared" si="48"/>
        <v>0</v>
      </c>
      <c r="O139" s="176">
        <f t="shared" si="47"/>
        <v>0</v>
      </c>
    </row>
    <row r="140" spans="1:15" s="161" customFormat="1">
      <c r="A140" s="184" t="s">
        <v>263</v>
      </c>
      <c r="B140" s="175"/>
      <c r="C140" s="175"/>
      <c r="D140" s="175"/>
      <c r="E140" s="175"/>
      <c r="F140" s="175"/>
      <c r="G140" s="175"/>
      <c r="H140" s="175"/>
      <c r="I140" s="175"/>
      <c r="J140" s="175"/>
      <c r="K140" s="175"/>
      <c r="L140" s="175"/>
      <c r="M140" s="175"/>
      <c r="N140" s="176">
        <f t="shared" si="48"/>
        <v>0</v>
      </c>
      <c r="O140" s="176">
        <f t="shared" si="47"/>
        <v>0</v>
      </c>
    </row>
    <row r="141" spans="1:15" s="161" customFormat="1">
      <c r="A141" s="184" t="s">
        <v>265</v>
      </c>
      <c r="B141" s="175"/>
      <c r="C141" s="175"/>
      <c r="D141" s="175"/>
      <c r="E141" s="175"/>
      <c r="F141" s="175"/>
      <c r="G141" s="175"/>
      <c r="H141" s="175"/>
      <c r="I141" s="175"/>
      <c r="J141" s="175"/>
      <c r="K141" s="175"/>
      <c r="L141" s="175"/>
      <c r="M141" s="175"/>
      <c r="N141" s="176">
        <f t="shared" si="48"/>
        <v>0</v>
      </c>
      <c r="O141" s="176">
        <f t="shared" si="47"/>
        <v>0</v>
      </c>
    </row>
    <row r="142" spans="1:15" s="161" customFormat="1">
      <c r="A142" s="184" t="s">
        <v>322</v>
      </c>
      <c r="B142" s="175"/>
      <c r="C142" s="175"/>
      <c r="D142" s="175"/>
      <c r="E142" s="175"/>
      <c r="F142" s="175"/>
      <c r="G142" s="175"/>
      <c r="H142" s="175"/>
      <c r="I142" s="175"/>
      <c r="J142" s="175"/>
      <c r="K142" s="175"/>
      <c r="L142" s="175"/>
      <c r="M142" s="175"/>
      <c r="N142" s="176">
        <f t="shared" si="48"/>
        <v>0</v>
      </c>
      <c r="O142" s="176">
        <f t="shared" si="47"/>
        <v>0</v>
      </c>
    </row>
    <row r="143" spans="1:15" s="161" customFormat="1" ht="15" thickBot="1">
      <c r="A143" s="184" t="s">
        <v>139</v>
      </c>
      <c r="B143" s="175"/>
      <c r="C143" s="175"/>
      <c r="D143" s="175"/>
      <c r="E143" s="175"/>
      <c r="F143" s="175"/>
      <c r="G143" s="175"/>
      <c r="H143" s="175"/>
      <c r="I143" s="175"/>
      <c r="J143" s="175"/>
      <c r="K143" s="175"/>
      <c r="L143" s="175"/>
      <c r="M143" s="175"/>
      <c r="N143" s="176">
        <f t="shared" si="48"/>
        <v>0</v>
      </c>
      <c r="O143" s="176">
        <f t="shared" si="47"/>
        <v>0</v>
      </c>
    </row>
    <row r="144" spans="1:15" s="179" customFormat="1" ht="15" thickTop="1">
      <c r="A144" s="185" t="str">
        <f>"Total "&amp;'Family Budget'!$A$133</f>
        <v>Total OBLIGATIONS</v>
      </c>
      <c r="B144" s="186">
        <f>SUM(B134:B143)</f>
        <v>0</v>
      </c>
      <c r="C144" s="186">
        <f t="shared" ref="C144:O144" si="49">SUM(C134:C143)</f>
        <v>0</v>
      </c>
      <c r="D144" s="186">
        <f t="shared" si="49"/>
        <v>0</v>
      </c>
      <c r="E144" s="186">
        <f t="shared" si="49"/>
        <v>0</v>
      </c>
      <c r="F144" s="186">
        <f t="shared" si="49"/>
        <v>0</v>
      </c>
      <c r="G144" s="186">
        <f t="shared" si="49"/>
        <v>0</v>
      </c>
      <c r="H144" s="186">
        <f t="shared" si="49"/>
        <v>0</v>
      </c>
      <c r="I144" s="186">
        <f t="shared" si="49"/>
        <v>0</v>
      </c>
      <c r="J144" s="186">
        <f t="shared" si="49"/>
        <v>0</v>
      </c>
      <c r="K144" s="186">
        <f t="shared" si="49"/>
        <v>0</v>
      </c>
      <c r="L144" s="186">
        <f t="shared" si="49"/>
        <v>0</v>
      </c>
      <c r="M144" s="186">
        <f t="shared" si="49"/>
        <v>0</v>
      </c>
      <c r="N144" s="186">
        <f t="shared" si="49"/>
        <v>0</v>
      </c>
      <c r="O144" s="186">
        <f t="shared" si="49"/>
        <v>0</v>
      </c>
    </row>
    <row r="145" spans="1:15" s="179" customFormat="1" ht="12">
      <c r="A145" s="187" t="s">
        <v>300</v>
      </c>
      <c r="B145" s="188">
        <f>B144/B$8</f>
        <v>0</v>
      </c>
      <c r="C145" s="188">
        <f t="shared" ref="C145:O145" si="50">C144/C$8</f>
        <v>0</v>
      </c>
      <c r="D145" s="188">
        <f t="shared" si="50"/>
        <v>0</v>
      </c>
      <c r="E145" s="188">
        <f t="shared" si="50"/>
        <v>0</v>
      </c>
      <c r="F145" s="188">
        <f t="shared" si="50"/>
        <v>0</v>
      </c>
      <c r="G145" s="188">
        <f t="shared" si="50"/>
        <v>0</v>
      </c>
      <c r="H145" s="188">
        <f t="shared" si="50"/>
        <v>0</v>
      </c>
      <c r="I145" s="188">
        <f t="shared" si="50"/>
        <v>0</v>
      </c>
      <c r="J145" s="188">
        <f t="shared" si="50"/>
        <v>0</v>
      </c>
      <c r="K145" s="188">
        <f t="shared" si="50"/>
        <v>0</v>
      </c>
      <c r="L145" s="188">
        <f t="shared" si="50"/>
        <v>0</v>
      </c>
      <c r="M145" s="188">
        <f t="shared" si="50"/>
        <v>0</v>
      </c>
      <c r="N145" s="188">
        <f t="shared" si="50"/>
        <v>0</v>
      </c>
      <c r="O145" s="188">
        <f t="shared" si="50"/>
        <v>0</v>
      </c>
    </row>
    <row r="146" spans="1:15" s="161" customFormat="1" ht="12">
      <c r="A146" s="180"/>
    </row>
    <row r="147" spans="1:15" s="145" customFormat="1">
      <c r="A147" s="182" t="s">
        <v>323</v>
      </c>
      <c r="B147" s="183" t="str">
        <f>B$6</f>
        <v>Jan</v>
      </c>
      <c r="C147" s="183" t="str">
        <f t="shared" ref="C147:M147" si="51">C$6</f>
        <v>Feb</v>
      </c>
      <c r="D147" s="183" t="str">
        <f t="shared" si="51"/>
        <v>Mar</v>
      </c>
      <c r="E147" s="183" t="str">
        <f t="shared" si="51"/>
        <v>Apr</v>
      </c>
      <c r="F147" s="183" t="str">
        <f t="shared" si="51"/>
        <v>May</v>
      </c>
      <c r="G147" s="183" t="str">
        <f t="shared" si="51"/>
        <v>Jun</v>
      </c>
      <c r="H147" s="183" t="str">
        <f t="shared" si="51"/>
        <v>Jul</v>
      </c>
      <c r="I147" s="183" t="str">
        <f t="shared" si="51"/>
        <v>Aug</v>
      </c>
      <c r="J147" s="183" t="str">
        <f t="shared" si="51"/>
        <v>Sep</v>
      </c>
      <c r="K147" s="183" t="str">
        <f t="shared" si="51"/>
        <v>Oct</v>
      </c>
      <c r="L147" s="183" t="str">
        <f t="shared" si="51"/>
        <v>Nov</v>
      </c>
      <c r="M147" s="183" t="str">
        <f t="shared" si="51"/>
        <v>Dec</v>
      </c>
      <c r="N147" s="183" t="s">
        <v>292</v>
      </c>
      <c r="O147" s="183" t="s">
        <v>293</v>
      </c>
    </row>
    <row r="148" spans="1:15" s="161" customFormat="1">
      <c r="A148" s="184" t="s">
        <v>66</v>
      </c>
      <c r="B148" s="175"/>
      <c r="C148" s="175"/>
      <c r="D148" s="175"/>
      <c r="E148" s="175"/>
      <c r="F148" s="175"/>
      <c r="G148" s="175"/>
      <c r="H148" s="175"/>
      <c r="I148" s="175"/>
      <c r="J148" s="175"/>
      <c r="K148" s="175"/>
      <c r="L148" s="175"/>
      <c r="M148" s="175"/>
      <c r="N148" s="176">
        <f>SUM(B148:M148)</f>
        <v>0</v>
      </c>
      <c r="O148" s="176">
        <f>N148/COLUMNS(B148:M148)</f>
        <v>0</v>
      </c>
    </row>
    <row r="149" spans="1:15" s="161" customFormat="1">
      <c r="A149" s="184" t="s">
        <v>162</v>
      </c>
      <c r="B149" s="175"/>
      <c r="C149" s="175"/>
      <c r="D149" s="175"/>
      <c r="E149" s="175"/>
      <c r="F149" s="175"/>
      <c r="G149" s="175"/>
      <c r="H149" s="175"/>
      <c r="I149" s="175"/>
      <c r="J149" s="175"/>
      <c r="K149" s="175"/>
      <c r="L149" s="175"/>
      <c r="M149" s="175"/>
      <c r="N149" s="176">
        <f>SUM(B149:M149)</f>
        <v>0</v>
      </c>
      <c r="O149" s="176">
        <f>N149/COLUMNS(B149:M149)</f>
        <v>0</v>
      </c>
    </row>
    <row r="150" spans="1:15" s="161" customFormat="1">
      <c r="A150" s="184" t="s">
        <v>139</v>
      </c>
      <c r="B150" s="175"/>
      <c r="C150" s="175"/>
      <c r="D150" s="175"/>
      <c r="E150" s="175"/>
      <c r="F150" s="175"/>
      <c r="G150" s="175"/>
      <c r="H150" s="175"/>
      <c r="I150" s="175"/>
      <c r="J150" s="175"/>
      <c r="K150" s="175"/>
      <c r="L150" s="175"/>
      <c r="M150" s="175"/>
      <c r="N150" s="176">
        <f>SUM(B150:M150)</f>
        <v>0</v>
      </c>
      <c r="O150" s="176">
        <f>N150/COLUMNS(B150:M150)</f>
        <v>0</v>
      </c>
    </row>
    <row r="151" spans="1:15" s="161" customFormat="1" ht="15" thickBot="1">
      <c r="A151" s="184" t="s">
        <v>139</v>
      </c>
      <c r="B151" s="175"/>
      <c r="C151" s="175"/>
      <c r="D151" s="175"/>
      <c r="E151" s="175"/>
      <c r="F151" s="175"/>
      <c r="G151" s="175"/>
      <c r="H151" s="175"/>
      <c r="I151" s="175"/>
      <c r="J151" s="175"/>
      <c r="K151" s="175"/>
      <c r="L151" s="175"/>
      <c r="M151" s="175"/>
      <c r="N151" s="176">
        <f>SUM(B151:M151)</f>
        <v>0</v>
      </c>
      <c r="O151" s="176">
        <f>N151/COLUMNS(B151:M151)</f>
        <v>0</v>
      </c>
    </row>
    <row r="152" spans="1:15" s="179" customFormat="1" ht="15" thickTop="1">
      <c r="A152" s="185" t="str">
        <f>"Total "&amp;$A$147</f>
        <v>Total BUSINESS EXPENSE</v>
      </c>
      <c r="B152" s="186">
        <f>SUM(B148:B151)</f>
        <v>0</v>
      </c>
      <c r="C152" s="186">
        <f t="shared" ref="C152:O152" si="52">SUM(C148:C151)</f>
        <v>0</v>
      </c>
      <c r="D152" s="186">
        <f t="shared" si="52"/>
        <v>0</v>
      </c>
      <c r="E152" s="186">
        <f t="shared" si="52"/>
        <v>0</v>
      </c>
      <c r="F152" s="186">
        <f t="shared" si="52"/>
        <v>0</v>
      </c>
      <c r="G152" s="186">
        <f t="shared" si="52"/>
        <v>0</v>
      </c>
      <c r="H152" s="186">
        <f t="shared" si="52"/>
        <v>0</v>
      </c>
      <c r="I152" s="186">
        <f t="shared" si="52"/>
        <v>0</v>
      </c>
      <c r="J152" s="186">
        <f t="shared" si="52"/>
        <v>0</v>
      </c>
      <c r="K152" s="186">
        <f t="shared" si="52"/>
        <v>0</v>
      </c>
      <c r="L152" s="186">
        <f t="shared" si="52"/>
        <v>0</v>
      </c>
      <c r="M152" s="186">
        <f t="shared" si="52"/>
        <v>0</v>
      </c>
      <c r="N152" s="186">
        <f t="shared" si="52"/>
        <v>0</v>
      </c>
      <c r="O152" s="186">
        <f t="shared" si="52"/>
        <v>0</v>
      </c>
    </row>
    <row r="153" spans="1:15" s="161" customFormat="1" ht="12">
      <c r="A153" s="190" t="s">
        <v>300</v>
      </c>
      <c r="B153" s="188">
        <f>B152/B$8</f>
        <v>0</v>
      </c>
      <c r="C153" s="188">
        <f t="shared" ref="C153:O153" si="53">C152/C$8</f>
        <v>0</v>
      </c>
      <c r="D153" s="188">
        <f t="shared" si="53"/>
        <v>0</v>
      </c>
      <c r="E153" s="188">
        <f t="shared" si="53"/>
        <v>0</v>
      </c>
      <c r="F153" s="188">
        <f t="shared" si="53"/>
        <v>0</v>
      </c>
      <c r="G153" s="188">
        <f t="shared" si="53"/>
        <v>0</v>
      </c>
      <c r="H153" s="188">
        <f t="shared" si="53"/>
        <v>0</v>
      </c>
      <c r="I153" s="188">
        <f t="shared" si="53"/>
        <v>0</v>
      </c>
      <c r="J153" s="188">
        <f t="shared" si="53"/>
        <v>0</v>
      </c>
      <c r="K153" s="188">
        <f t="shared" si="53"/>
        <v>0</v>
      </c>
      <c r="L153" s="188">
        <f t="shared" si="53"/>
        <v>0</v>
      </c>
      <c r="M153" s="188">
        <f t="shared" si="53"/>
        <v>0</v>
      </c>
      <c r="N153" s="188">
        <f t="shared" si="53"/>
        <v>0</v>
      </c>
      <c r="O153" s="188">
        <f t="shared" si="53"/>
        <v>0</v>
      </c>
    </row>
    <row r="154" spans="1:15" s="161" customFormat="1" ht="12">
      <c r="A154" s="180"/>
    </row>
    <row r="155" spans="1:15" s="145" customFormat="1">
      <c r="A155" s="182" t="s">
        <v>229</v>
      </c>
      <c r="B155" s="183" t="str">
        <f>B$6</f>
        <v>Jan</v>
      </c>
      <c r="C155" s="183" t="str">
        <f t="shared" ref="C155:M155" si="54">C$6</f>
        <v>Feb</v>
      </c>
      <c r="D155" s="183" t="str">
        <f t="shared" si="54"/>
        <v>Mar</v>
      </c>
      <c r="E155" s="183" t="str">
        <f t="shared" si="54"/>
        <v>Apr</v>
      </c>
      <c r="F155" s="183" t="str">
        <f t="shared" si="54"/>
        <v>May</v>
      </c>
      <c r="G155" s="183" t="str">
        <f t="shared" si="54"/>
        <v>Jun</v>
      </c>
      <c r="H155" s="183" t="str">
        <f t="shared" si="54"/>
        <v>Jul</v>
      </c>
      <c r="I155" s="183" t="str">
        <f t="shared" si="54"/>
        <v>Aug</v>
      </c>
      <c r="J155" s="183" t="str">
        <f t="shared" si="54"/>
        <v>Sep</v>
      </c>
      <c r="K155" s="183" t="str">
        <f t="shared" si="54"/>
        <v>Oct</v>
      </c>
      <c r="L155" s="183" t="str">
        <f t="shared" si="54"/>
        <v>Nov</v>
      </c>
      <c r="M155" s="183" t="str">
        <f t="shared" si="54"/>
        <v>Dec</v>
      </c>
      <c r="N155" s="183" t="s">
        <v>292</v>
      </c>
      <c r="O155" s="183" t="s">
        <v>293</v>
      </c>
    </row>
    <row r="156" spans="1:15" s="161" customFormat="1">
      <c r="A156" s="184" t="s">
        <v>231</v>
      </c>
      <c r="B156" s="175"/>
      <c r="C156" s="175"/>
      <c r="D156" s="175"/>
      <c r="E156" s="175"/>
      <c r="F156" s="175"/>
      <c r="G156" s="175"/>
      <c r="H156" s="175"/>
      <c r="I156" s="175"/>
      <c r="J156" s="175"/>
      <c r="K156" s="175"/>
      <c r="L156" s="175"/>
      <c r="M156" s="175"/>
      <c r="N156" s="176">
        <f>SUM(B156:M156)</f>
        <v>0</v>
      </c>
      <c r="O156" s="176">
        <f t="shared" ref="O156:O168" si="55">N156/COLUMNS(B156:M156)</f>
        <v>0</v>
      </c>
    </row>
    <row r="157" spans="1:15" s="161" customFormat="1">
      <c r="A157" s="184" t="s">
        <v>232</v>
      </c>
      <c r="B157" s="175"/>
      <c r="C157" s="175"/>
      <c r="D157" s="175"/>
      <c r="E157" s="175"/>
      <c r="F157" s="175"/>
      <c r="G157" s="175"/>
      <c r="H157" s="175"/>
      <c r="I157" s="175"/>
      <c r="J157" s="175"/>
      <c r="K157" s="175"/>
      <c r="L157" s="175"/>
      <c r="M157" s="175"/>
      <c r="N157" s="176">
        <f t="shared" ref="N157:N168" si="56">SUM(B157:M157)</f>
        <v>0</v>
      </c>
      <c r="O157" s="176">
        <f t="shared" si="55"/>
        <v>0</v>
      </c>
    </row>
    <row r="158" spans="1:15" s="161" customFormat="1">
      <c r="A158" s="184" t="s">
        <v>234</v>
      </c>
      <c r="B158" s="175"/>
      <c r="C158" s="175"/>
      <c r="D158" s="175"/>
      <c r="E158" s="175"/>
      <c r="F158" s="175"/>
      <c r="G158" s="175"/>
      <c r="H158" s="175"/>
      <c r="I158" s="175"/>
      <c r="J158" s="175"/>
      <c r="K158" s="175"/>
      <c r="L158" s="175"/>
      <c r="M158" s="175"/>
      <c r="N158" s="176">
        <f t="shared" si="56"/>
        <v>0</v>
      </c>
      <c r="O158" s="176">
        <f t="shared" si="55"/>
        <v>0</v>
      </c>
    </row>
    <row r="159" spans="1:15" s="161" customFormat="1">
      <c r="A159" s="184" t="s">
        <v>235</v>
      </c>
      <c r="B159" s="175"/>
      <c r="C159" s="175"/>
      <c r="D159" s="175"/>
      <c r="E159" s="175"/>
      <c r="F159" s="175"/>
      <c r="G159" s="175"/>
      <c r="H159" s="175"/>
      <c r="I159" s="175"/>
      <c r="J159" s="175"/>
      <c r="K159" s="175"/>
      <c r="L159" s="175"/>
      <c r="M159" s="175"/>
      <c r="N159" s="176">
        <f t="shared" si="56"/>
        <v>0</v>
      </c>
      <c r="O159" s="176">
        <f t="shared" si="55"/>
        <v>0</v>
      </c>
    </row>
    <row r="160" spans="1:15" s="161" customFormat="1">
      <c r="A160" s="184" t="s">
        <v>237</v>
      </c>
      <c r="B160" s="175"/>
      <c r="C160" s="175"/>
      <c r="D160" s="175"/>
      <c r="E160" s="175"/>
      <c r="F160" s="175"/>
      <c r="G160" s="175"/>
      <c r="H160" s="175"/>
      <c r="I160" s="175"/>
      <c r="J160" s="175"/>
      <c r="K160" s="175"/>
      <c r="L160" s="175"/>
      <c r="M160" s="175"/>
      <c r="N160" s="176">
        <f t="shared" si="56"/>
        <v>0</v>
      </c>
      <c r="O160" s="176">
        <f t="shared" si="55"/>
        <v>0</v>
      </c>
    </row>
    <row r="161" spans="1:15" s="161" customFormat="1">
      <c r="A161" s="184" t="s">
        <v>238</v>
      </c>
      <c r="B161" s="175"/>
      <c r="C161" s="175"/>
      <c r="D161" s="175"/>
      <c r="E161" s="175"/>
      <c r="F161" s="175"/>
      <c r="G161" s="175"/>
      <c r="H161" s="175"/>
      <c r="I161" s="175"/>
      <c r="J161" s="175"/>
      <c r="K161" s="175"/>
      <c r="L161" s="175"/>
      <c r="M161" s="175"/>
      <c r="N161" s="176">
        <f t="shared" si="56"/>
        <v>0</v>
      </c>
      <c r="O161" s="176">
        <f t="shared" si="55"/>
        <v>0</v>
      </c>
    </row>
    <row r="162" spans="1:15" s="161" customFormat="1">
      <c r="A162" s="184" t="s">
        <v>181</v>
      </c>
      <c r="B162" s="175"/>
      <c r="C162" s="175"/>
      <c r="D162" s="175"/>
      <c r="E162" s="175"/>
      <c r="F162" s="175"/>
      <c r="G162" s="175"/>
      <c r="H162" s="175"/>
      <c r="I162" s="175"/>
      <c r="J162" s="175"/>
      <c r="K162" s="175"/>
      <c r="L162" s="175"/>
      <c r="M162" s="175"/>
      <c r="N162" s="176">
        <f t="shared" si="56"/>
        <v>0</v>
      </c>
      <c r="O162" s="176">
        <f t="shared" si="55"/>
        <v>0</v>
      </c>
    </row>
    <row r="163" spans="1:15" s="161" customFormat="1">
      <c r="A163" s="184" t="s">
        <v>239</v>
      </c>
      <c r="B163" s="175"/>
      <c r="C163" s="175"/>
      <c r="D163" s="175"/>
      <c r="E163" s="175"/>
      <c r="F163" s="175"/>
      <c r="G163" s="175"/>
      <c r="H163" s="175"/>
      <c r="I163" s="175"/>
      <c r="J163" s="175"/>
      <c r="K163" s="175"/>
      <c r="L163" s="175"/>
      <c r="M163" s="175"/>
      <c r="N163" s="176">
        <f t="shared" si="56"/>
        <v>0</v>
      </c>
      <c r="O163" s="176">
        <f t="shared" si="55"/>
        <v>0</v>
      </c>
    </row>
    <row r="164" spans="1:15" s="161" customFormat="1">
      <c r="A164" s="184" t="s">
        <v>103</v>
      </c>
      <c r="B164" s="175"/>
      <c r="C164" s="175"/>
      <c r="D164" s="175"/>
      <c r="E164" s="175"/>
      <c r="F164" s="175"/>
      <c r="G164" s="175"/>
      <c r="H164" s="175"/>
      <c r="I164" s="175"/>
      <c r="J164" s="175"/>
      <c r="K164" s="175"/>
      <c r="L164" s="175"/>
      <c r="M164" s="175"/>
      <c r="N164" s="176">
        <f t="shared" si="56"/>
        <v>0</v>
      </c>
      <c r="O164" s="176">
        <f t="shared" si="55"/>
        <v>0</v>
      </c>
    </row>
    <row r="165" spans="1:15" s="161" customFormat="1">
      <c r="A165" s="184" t="s">
        <v>242</v>
      </c>
      <c r="B165" s="175"/>
      <c r="C165" s="175"/>
      <c r="D165" s="175"/>
      <c r="E165" s="175"/>
      <c r="F165" s="175"/>
      <c r="G165" s="175"/>
      <c r="H165" s="175"/>
      <c r="I165" s="175"/>
      <c r="J165" s="175"/>
      <c r="K165" s="175"/>
      <c r="L165" s="175"/>
      <c r="M165" s="175"/>
      <c r="N165" s="176">
        <f t="shared" si="56"/>
        <v>0</v>
      </c>
      <c r="O165" s="176">
        <f t="shared" si="55"/>
        <v>0</v>
      </c>
    </row>
    <row r="166" spans="1:15" s="161" customFormat="1">
      <c r="A166" s="184" t="s">
        <v>243</v>
      </c>
      <c r="B166" s="175"/>
      <c r="C166" s="175"/>
      <c r="D166" s="175"/>
      <c r="E166" s="175"/>
      <c r="F166" s="175"/>
      <c r="G166" s="175"/>
      <c r="H166" s="175"/>
      <c r="I166" s="175"/>
      <c r="J166" s="175"/>
      <c r="K166" s="175"/>
      <c r="L166" s="175"/>
      <c r="M166" s="175"/>
      <c r="N166" s="176">
        <f t="shared" si="56"/>
        <v>0</v>
      </c>
      <c r="O166" s="176">
        <f t="shared" si="55"/>
        <v>0</v>
      </c>
    </row>
    <row r="167" spans="1:15" s="161" customFormat="1">
      <c r="A167" s="184" t="s">
        <v>244</v>
      </c>
      <c r="B167" s="175"/>
      <c r="C167" s="175"/>
      <c r="D167" s="175"/>
      <c r="E167" s="175"/>
      <c r="F167" s="175"/>
      <c r="G167" s="175"/>
      <c r="H167" s="175"/>
      <c r="I167" s="175"/>
      <c r="J167" s="175"/>
      <c r="K167" s="175"/>
      <c r="L167" s="175"/>
      <c r="M167" s="175"/>
      <c r="N167" s="176">
        <f t="shared" si="56"/>
        <v>0</v>
      </c>
      <c r="O167" s="176">
        <f t="shared" si="55"/>
        <v>0</v>
      </c>
    </row>
    <row r="168" spans="1:15" s="161" customFormat="1" ht="15" thickBot="1">
      <c r="A168" s="184" t="s">
        <v>139</v>
      </c>
      <c r="B168" s="175"/>
      <c r="C168" s="175"/>
      <c r="D168" s="175"/>
      <c r="E168" s="175"/>
      <c r="F168" s="175"/>
      <c r="G168" s="175"/>
      <c r="H168" s="175"/>
      <c r="I168" s="175"/>
      <c r="J168" s="175"/>
      <c r="K168" s="175"/>
      <c r="L168" s="175"/>
      <c r="M168" s="175"/>
      <c r="N168" s="176">
        <f t="shared" si="56"/>
        <v>0</v>
      </c>
      <c r="O168" s="176">
        <f t="shared" si="55"/>
        <v>0</v>
      </c>
    </row>
    <row r="169" spans="1:15" s="179" customFormat="1" ht="15" thickTop="1">
      <c r="A169" s="185" t="str">
        <f>"Total "&amp;$A$155</f>
        <v>Total ENTERTAINMENT</v>
      </c>
      <c r="B169" s="186">
        <f>SUM(B156:B168)</f>
        <v>0</v>
      </c>
      <c r="C169" s="186">
        <f t="shared" ref="C169:O169" si="57">SUM(C156:C168)</f>
        <v>0</v>
      </c>
      <c r="D169" s="186">
        <f t="shared" si="57"/>
        <v>0</v>
      </c>
      <c r="E169" s="186">
        <f t="shared" si="57"/>
        <v>0</v>
      </c>
      <c r="F169" s="186">
        <f t="shared" si="57"/>
        <v>0</v>
      </c>
      <c r="G169" s="186">
        <f t="shared" si="57"/>
        <v>0</v>
      </c>
      <c r="H169" s="186">
        <f t="shared" si="57"/>
        <v>0</v>
      </c>
      <c r="I169" s="186">
        <f t="shared" si="57"/>
        <v>0</v>
      </c>
      <c r="J169" s="186">
        <f t="shared" si="57"/>
        <v>0</v>
      </c>
      <c r="K169" s="186">
        <f t="shared" si="57"/>
        <v>0</v>
      </c>
      <c r="L169" s="186">
        <f t="shared" si="57"/>
        <v>0</v>
      </c>
      <c r="M169" s="186">
        <f t="shared" si="57"/>
        <v>0</v>
      </c>
      <c r="N169" s="186">
        <f t="shared" si="57"/>
        <v>0</v>
      </c>
      <c r="O169" s="186">
        <f t="shared" si="57"/>
        <v>0</v>
      </c>
    </row>
    <row r="170" spans="1:15" s="179" customFormat="1" ht="12">
      <c r="A170" s="187" t="s">
        <v>300</v>
      </c>
      <c r="B170" s="188">
        <f>B169/B$8</f>
        <v>0</v>
      </c>
      <c r="C170" s="188">
        <f t="shared" ref="C170:O170" si="58">C169/C$8</f>
        <v>0</v>
      </c>
      <c r="D170" s="188">
        <f t="shared" si="58"/>
        <v>0</v>
      </c>
      <c r="E170" s="188">
        <f t="shared" si="58"/>
        <v>0</v>
      </c>
      <c r="F170" s="188">
        <f t="shared" si="58"/>
        <v>0</v>
      </c>
      <c r="G170" s="188">
        <f t="shared" si="58"/>
        <v>0</v>
      </c>
      <c r="H170" s="188">
        <f t="shared" si="58"/>
        <v>0</v>
      </c>
      <c r="I170" s="188">
        <f t="shared" si="58"/>
        <v>0</v>
      </c>
      <c r="J170" s="188">
        <f t="shared" si="58"/>
        <v>0</v>
      </c>
      <c r="K170" s="188">
        <f t="shared" si="58"/>
        <v>0</v>
      </c>
      <c r="L170" s="188">
        <f t="shared" si="58"/>
        <v>0</v>
      </c>
      <c r="M170" s="188">
        <f t="shared" si="58"/>
        <v>0</v>
      </c>
      <c r="N170" s="188">
        <f t="shared" si="58"/>
        <v>0</v>
      </c>
      <c r="O170" s="188">
        <f t="shared" si="58"/>
        <v>0</v>
      </c>
    </row>
    <row r="171" spans="1:15" s="161" customFormat="1" ht="12">
      <c r="A171" s="180"/>
      <c r="N171" s="191"/>
    </row>
    <row r="172" spans="1:15" s="145" customFormat="1">
      <c r="A172" s="182" t="s">
        <v>324</v>
      </c>
      <c r="B172" s="183" t="str">
        <f>B$6</f>
        <v>Jan</v>
      </c>
      <c r="C172" s="183" t="str">
        <f t="shared" ref="C172:M172" si="59">C$6</f>
        <v>Feb</v>
      </c>
      <c r="D172" s="183" t="str">
        <f t="shared" si="59"/>
        <v>Mar</v>
      </c>
      <c r="E172" s="183" t="str">
        <f t="shared" si="59"/>
        <v>Apr</v>
      </c>
      <c r="F172" s="183" t="str">
        <f t="shared" si="59"/>
        <v>May</v>
      </c>
      <c r="G172" s="183" t="str">
        <f t="shared" si="59"/>
        <v>Jun</v>
      </c>
      <c r="H172" s="183" t="str">
        <f t="shared" si="59"/>
        <v>Jul</v>
      </c>
      <c r="I172" s="183" t="str">
        <f t="shared" si="59"/>
        <v>Aug</v>
      </c>
      <c r="J172" s="183" t="str">
        <f t="shared" si="59"/>
        <v>Sep</v>
      </c>
      <c r="K172" s="183" t="str">
        <f t="shared" si="59"/>
        <v>Oct</v>
      </c>
      <c r="L172" s="183" t="str">
        <f t="shared" si="59"/>
        <v>Nov</v>
      </c>
      <c r="M172" s="183" t="str">
        <f t="shared" si="59"/>
        <v>Dec</v>
      </c>
      <c r="N172" s="183" t="s">
        <v>292</v>
      </c>
      <c r="O172" s="183" t="s">
        <v>293</v>
      </c>
    </row>
    <row r="173" spans="1:15" s="161" customFormat="1">
      <c r="A173" s="184" t="s">
        <v>325</v>
      </c>
      <c r="B173" s="175"/>
      <c r="C173" s="175"/>
      <c r="D173" s="175"/>
      <c r="E173" s="175"/>
      <c r="F173" s="175"/>
      <c r="G173" s="175"/>
      <c r="H173" s="175"/>
      <c r="I173" s="175"/>
      <c r="J173" s="175"/>
      <c r="K173" s="175"/>
      <c r="L173" s="175"/>
      <c r="M173" s="175"/>
      <c r="N173" s="176">
        <f>SUM(B173:M173)</f>
        <v>0</v>
      </c>
      <c r="O173" s="176">
        <f>N173/COLUMNS(B173:M173)</f>
        <v>0</v>
      </c>
    </row>
    <row r="174" spans="1:15" s="161" customFormat="1">
      <c r="A174" s="184" t="s">
        <v>307</v>
      </c>
      <c r="B174" s="175"/>
      <c r="C174" s="175"/>
      <c r="D174" s="175"/>
      <c r="E174" s="175"/>
      <c r="F174" s="175"/>
      <c r="G174" s="175"/>
      <c r="H174" s="175"/>
      <c r="I174" s="175"/>
      <c r="J174" s="175"/>
      <c r="K174" s="175"/>
      <c r="L174" s="175"/>
      <c r="M174" s="175"/>
      <c r="N174" s="176">
        <f>SUM(B174:M174)</f>
        <v>0</v>
      </c>
      <c r="O174" s="176">
        <f>N174/COLUMNS(B174:M174)</f>
        <v>0</v>
      </c>
    </row>
    <row r="175" spans="1:15" s="161" customFormat="1">
      <c r="A175" s="184" t="s">
        <v>326</v>
      </c>
      <c r="B175" s="175"/>
      <c r="C175" s="175"/>
      <c r="D175" s="175"/>
      <c r="E175" s="175"/>
      <c r="F175" s="175"/>
      <c r="G175" s="175"/>
      <c r="H175" s="175"/>
      <c r="I175" s="175"/>
      <c r="J175" s="175"/>
      <c r="K175" s="175"/>
      <c r="L175" s="175"/>
      <c r="M175" s="175"/>
      <c r="N175" s="176">
        <f>SUM(B175:M175)</f>
        <v>0</v>
      </c>
      <c r="O175" s="176">
        <f>N175/COLUMNS(B175:M175)</f>
        <v>0</v>
      </c>
    </row>
    <row r="176" spans="1:15" s="161" customFormat="1" ht="15" thickBot="1">
      <c r="A176" s="184" t="s">
        <v>139</v>
      </c>
      <c r="B176" s="175"/>
      <c r="C176" s="175"/>
      <c r="D176" s="175"/>
      <c r="E176" s="175"/>
      <c r="F176" s="175"/>
      <c r="G176" s="175"/>
      <c r="H176" s="175"/>
      <c r="I176" s="175"/>
      <c r="J176" s="175"/>
      <c r="K176" s="175"/>
      <c r="L176" s="175"/>
      <c r="M176" s="175"/>
      <c r="N176" s="176">
        <f>SUM(B176:M176)</f>
        <v>0</v>
      </c>
      <c r="O176" s="176">
        <f>N176/COLUMNS(B176:M176)</f>
        <v>0</v>
      </c>
    </row>
    <row r="177" spans="1:15" s="179" customFormat="1" ht="15" thickTop="1">
      <c r="A177" s="185" t="str">
        <f>"Total "&amp;$A$172</f>
        <v>Total PETS</v>
      </c>
      <c r="B177" s="186">
        <f>SUM(B173:B176)</f>
        <v>0</v>
      </c>
      <c r="C177" s="186">
        <f t="shared" ref="C177:O177" si="60">SUM(C173:C176)</f>
        <v>0</v>
      </c>
      <c r="D177" s="186">
        <f t="shared" si="60"/>
        <v>0</v>
      </c>
      <c r="E177" s="186">
        <f t="shared" si="60"/>
        <v>0</v>
      </c>
      <c r="F177" s="186">
        <f t="shared" si="60"/>
        <v>0</v>
      </c>
      <c r="G177" s="186">
        <f t="shared" si="60"/>
        <v>0</v>
      </c>
      <c r="H177" s="186">
        <f t="shared" si="60"/>
        <v>0</v>
      </c>
      <c r="I177" s="186">
        <f t="shared" si="60"/>
        <v>0</v>
      </c>
      <c r="J177" s="186">
        <f t="shared" si="60"/>
        <v>0</v>
      </c>
      <c r="K177" s="186">
        <f t="shared" si="60"/>
        <v>0</v>
      </c>
      <c r="L177" s="186">
        <f t="shared" si="60"/>
        <v>0</v>
      </c>
      <c r="M177" s="186">
        <f t="shared" si="60"/>
        <v>0</v>
      </c>
      <c r="N177" s="186">
        <f t="shared" si="60"/>
        <v>0</v>
      </c>
      <c r="O177" s="186">
        <f t="shared" si="60"/>
        <v>0</v>
      </c>
    </row>
    <row r="178" spans="1:15" s="179" customFormat="1" ht="12">
      <c r="A178" s="187" t="s">
        <v>300</v>
      </c>
      <c r="B178" s="188">
        <f>B177/B$8</f>
        <v>0</v>
      </c>
      <c r="C178" s="188">
        <f t="shared" ref="C178:O178" si="61">C177/C$8</f>
        <v>0</v>
      </c>
      <c r="D178" s="188">
        <f t="shared" si="61"/>
        <v>0</v>
      </c>
      <c r="E178" s="188">
        <f t="shared" si="61"/>
        <v>0</v>
      </c>
      <c r="F178" s="188">
        <f t="shared" si="61"/>
        <v>0</v>
      </c>
      <c r="G178" s="188">
        <f t="shared" si="61"/>
        <v>0</v>
      </c>
      <c r="H178" s="188">
        <f t="shared" si="61"/>
        <v>0</v>
      </c>
      <c r="I178" s="188">
        <f t="shared" si="61"/>
        <v>0</v>
      </c>
      <c r="J178" s="188">
        <f t="shared" si="61"/>
        <v>0</v>
      </c>
      <c r="K178" s="188">
        <f t="shared" si="61"/>
        <v>0</v>
      </c>
      <c r="L178" s="188">
        <f t="shared" si="61"/>
        <v>0</v>
      </c>
      <c r="M178" s="188">
        <f t="shared" si="61"/>
        <v>0</v>
      </c>
      <c r="N178" s="188">
        <f t="shared" si="61"/>
        <v>0</v>
      </c>
      <c r="O178" s="188">
        <f t="shared" si="61"/>
        <v>0</v>
      </c>
    </row>
    <row r="179" spans="1:15" s="161" customFormat="1" ht="12">
      <c r="A179" s="180"/>
    </row>
    <row r="180" spans="1:15" s="145" customFormat="1">
      <c r="A180" s="182" t="s">
        <v>266</v>
      </c>
      <c r="B180" s="183" t="str">
        <f>B$6</f>
        <v>Jan</v>
      </c>
      <c r="C180" s="183" t="str">
        <f t="shared" ref="C180:M180" si="62">C$6</f>
        <v>Feb</v>
      </c>
      <c r="D180" s="183" t="str">
        <f t="shared" si="62"/>
        <v>Mar</v>
      </c>
      <c r="E180" s="183" t="str">
        <f t="shared" si="62"/>
        <v>Apr</v>
      </c>
      <c r="F180" s="183" t="str">
        <f t="shared" si="62"/>
        <v>May</v>
      </c>
      <c r="G180" s="183" t="str">
        <f t="shared" si="62"/>
        <v>Jun</v>
      </c>
      <c r="H180" s="183" t="str">
        <f t="shared" si="62"/>
        <v>Jul</v>
      </c>
      <c r="I180" s="183" t="str">
        <f t="shared" si="62"/>
        <v>Aug</v>
      </c>
      <c r="J180" s="183" t="str">
        <f t="shared" si="62"/>
        <v>Sep</v>
      </c>
      <c r="K180" s="183" t="str">
        <f t="shared" si="62"/>
        <v>Oct</v>
      </c>
      <c r="L180" s="183" t="str">
        <f t="shared" si="62"/>
        <v>Nov</v>
      </c>
      <c r="M180" s="183" t="str">
        <f t="shared" si="62"/>
        <v>Dec</v>
      </c>
      <c r="N180" s="183" t="s">
        <v>292</v>
      </c>
      <c r="O180" s="183" t="s">
        <v>293</v>
      </c>
    </row>
    <row r="181" spans="1:15" s="161" customFormat="1">
      <c r="A181" s="184" t="s">
        <v>125</v>
      </c>
      <c r="B181" s="175"/>
      <c r="C181" s="175"/>
      <c r="D181" s="175"/>
      <c r="E181" s="175"/>
      <c r="F181" s="175"/>
      <c r="G181" s="175"/>
      <c r="H181" s="175"/>
      <c r="I181" s="175"/>
      <c r="J181" s="175"/>
      <c r="K181" s="175"/>
      <c r="L181" s="175"/>
      <c r="M181" s="175"/>
      <c r="N181" s="176">
        <f>SUM(B181:M181)</f>
        <v>0</v>
      </c>
      <c r="O181" s="176">
        <f>N181/COLUMNS(B181:M181)</f>
        <v>0</v>
      </c>
    </row>
    <row r="182" spans="1:15" s="161" customFormat="1">
      <c r="A182" s="184" t="s">
        <v>268</v>
      </c>
      <c r="B182" s="175"/>
      <c r="C182" s="175"/>
      <c r="D182" s="175"/>
      <c r="E182" s="175"/>
      <c r="F182" s="175"/>
      <c r="G182" s="175"/>
      <c r="H182" s="175"/>
      <c r="I182" s="175"/>
      <c r="J182" s="175"/>
      <c r="K182" s="175"/>
      <c r="L182" s="175"/>
      <c r="M182" s="175"/>
      <c r="N182" s="176">
        <f>SUM(B182:M182)</f>
        <v>0</v>
      </c>
      <c r="O182" s="176">
        <f>N182/COLUMNS(B182:M182)</f>
        <v>0</v>
      </c>
    </row>
    <row r="183" spans="1:15" s="161" customFormat="1">
      <c r="A183" s="184" t="s">
        <v>327</v>
      </c>
      <c r="B183" s="175"/>
      <c r="C183" s="175"/>
      <c r="D183" s="175"/>
      <c r="E183" s="175"/>
      <c r="F183" s="175"/>
      <c r="G183" s="175"/>
      <c r="H183" s="175"/>
      <c r="I183" s="175"/>
      <c r="J183" s="175"/>
      <c r="K183" s="175"/>
      <c r="L183" s="175"/>
      <c r="M183" s="175"/>
      <c r="N183" s="176">
        <f>SUM(B183:M183)</f>
        <v>0</v>
      </c>
      <c r="O183" s="176">
        <f>N183/COLUMNS(B183:M183)</f>
        <v>0</v>
      </c>
    </row>
    <row r="184" spans="1:15" s="161" customFormat="1">
      <c r="A184" s="184" t="s">
        <v>106</v>
      </c>
      <c r="B184" s="175"/>
      <c r="C184" s="175"/>
      <c r="D184" s="175"/>
      <c r="E184" s="175"/>
      <c r="F184" s="175"/>
      <c r="G184" s="175"/>
      <c r="H184" s="175"/>
      <c r="I184" s="175"/>
      <c r="J184" s="175"/>
      <c r="K184" s="175"/>
      <c r="L184" s="175"/>
      <c r="M184" s="175"/>
      <c r="N184" s="176">
        <f>SUM(B184:M184)</f>
        <v>0</v>
      </c>
      <c r="O184" s="176">
        <f>N184/COLUMNS(B184:M184)</f>
        <v>0</v>
      </c>
    </row>
    <row r="185" spans="1:15" s="161" customFormat="1" ht="15" thickBot="1">
      <c r="A185" s="184" t="s">
        <v>139</v>
      </c>
      <c r="B185" s="175"/>
      <c r="C185" s="175"/>
      <c r="D185" s="175"/>
      <c r="E185" s="175"/>
      <c r="F185" s="175"/>
      <c r="G185" s="175"/>
      <c r="H185" s="175"/>
      <c r="I185" s="175"/>
      <c r="J185" s="175"/>
      <c r="K185" s="175"/>
      <c r="L185" s="175"/>
      <c r="M185" s="175"/>
      <c r="N185" s="176">
        <f>SUM(B185:M185)</f>
        <v>0</v>
      </c>
      <c r="O185" s="176">
        <f>N185/COLUMNS(B185:M185)</f>
        <v>0</v>
      </c>
    </row>
    <row r="186" spans="1:15" s="179" customFormat="1" ht="15" thickTop="1">
      <c r="A186" s="185" t="str">
        <f>"Total "&amp;$A$180</f>
        <v>Total SUBSCRIPTIONS</v>
      </c>
      <c r="B186" s="186">
        <f>SUM(B181:B185)</f>
        <v>0</v>
      </c>
      <c r="C186" s="186">
        <f t="shared" ref="C186:O186" si="63">SUM(C181:C185)</f>
        <v>0</v>
      </c>
      <c r="D186" s="186">
        <f t="shared" si="63"/>
        <v>0</v>
      </c>
      <c r="E186" s="186">
        <f t="shared" si="63"/>
        <v>0</v>
      </c>
      <c r="F186" s="186">
        <f t="shared" si="63"/>
        <v>0</v>
      </c>
      <c r="G186" s="186">
        <f t="shared" si="63"/>
        <v>0</v>
      </c>
      <c r="H186" s="186">
        <f t="shared" si="63"/>
        <v>0</v>
      </c>
      <c r="I186" s="186">
        <f t="shared" si="63"/>
        <v>0</v>
      </c>
      <c r="J186" s="186">
        <f t="shared" si="63"/>
        <v>0</v>
      </c>
      <c r="K186" s="186">
        <f t="shared" si="63"/>
        <v>0</v>
      </c>
      <c r="L186" s="186">
        <f t="shared" si="63"/>
        <v>0</v>
      </c>
      <c r="M186" s="186">
        <f t="shared" si="63"/>
        <v>0</v>
      </c>
      <c r="N186" s="186">
        <f t="shared" si="63"/>
        <v>0</v>
      </c>
      <c r="O186" s="186">
        <f t="shared" si="63"/>
        <v>0</v>
      </c>
    </row>
    <row r="187" spans="1:15" s="179" customFormat="1" ht="12">
      <c r="A187" s="187" t="s">
        <v>300</v>
      </c>
      <c r="B187" s="188">
        <f>B186/B$8</f>
        <v>0</v>
      </c>
      <c r="C187" s="188">
        <f t="shared" ref="C187:O187" si="64">C186/C$8</f>
        <v>0</v>
      </c>
      <c r="D187" s="188">
        <f t="shared" si="64"/>
        <v>0</v>
      </c>
      <c r="E187" s="188">
        <f t="shared" si="64"/>
        <v>0</v>
      </c>
      <c r="F187" s="188">
        <f t="shared" si="64"/>
        <v>0</v>
      </c>
      <c r="G187" s="188">
        <f t="shared" si="64"/>
        <v>0</v>
      </c>
      <c r="H187" s="188">
        <f t="shared" si="64"/>
        <v>0</v>
      </c>
      <c r="I187" s="188">
        <f t="shared" si="64"/>
        <v>0</v>
      </c>
      <c r="J187" s="188">
        <f t="shared" si="64"/>
        <v>0</v>
      </c>
      <c r="K187" s="188">
        <f t="shared" si="64"/>
        <v>0</v>
      </c>
      <c r="L187" s="188">
        <f t="shared" si="64"/>
        <v>0</v>
      </c>
      <c r="M187" s="188">
        <f t="shared" si="64"/>
        <v>0</v>
      </c>
      <c r="N187" s="188">
        <f t="shared" si="64"/>
        <v>0</v>
      </c>
      <c r="O187" s="188">
        <f t="shared" si="64"/>
        <v>0</v>
      </c>
    </row>
    <row r="188" spans="1:15" s="161" customFormat="1" ht="12">
      <c r="A188" s="192" t="s">
        <v>209</v>
      </c>
    </row>
    <row r="189" spans="1:15" s="145" customFormat="1">
      <c r="A189" s="182" t="s">
        <v>328</v>
      </c>
      <c r="B189" s="183" t="str">
        <f>B$6</f>
        <v>Jan</v>
      </c>
      <c r="C189" s="183" t="str">
        <f t="shared" ref="C189:M189" si="65">C$6</f>
        <v>Feb</v>
      </c>
      <c r="D189" s="183" t="str">
        <f t="shared" si="65"/>
        <v>Mar</v>
      </c>
      <c r="E189" s="183" t="str">
        <f t="shared" si="65"/>
        <v>Apr</v>
      </c>
      <c r="F189" s="183" t="str">
        <f t="shared" si="65"/>
        <v>May</v>
      </c>
      <c r="G189" s="183" t="str">
        <f t="shared" si="65"/>
        <v>Jun</v>
      </c>
      <c r="H189" s="183" t="str">
        <f t="shared" si="65"/>
        <v>Jul</v>
      </c>
      <c r="I189" s="183" t="str">
        <f t="shared" si="65"/>
        <v>Aug</v>
      </c>
      <c r="J189" s="183" t="str">
        <f t="shared" si="65"/>
        <v>Sep</v>
      </c>
      <c r="K189" s="183" t="str">
        <f t="shared" si="65"/>
        <v>Oct</v>
      </c>
      <c r="L189" s="183" t="str">
        <f t="shared" si="65"/>
        <v>Nov</v>
      </c>
      <c r="M189" s="183" t="str">
        <f t="shared" si="65"/>
        <v>Dec</v>
      </c>
      <c r="N189" s="183" t="s">
        <v>292</v>
      </c>
      <c r="O189" s="183" t="s">
        <v>293</v>
      </c>
    </row>
    <row r="190" spans="1:15" s="161" customFormat="1">
      <c r="A190" s="184" t="s">
        <v>329</v>
      </c>
      <c r="B190" s="175"/>
      <c r="C190" s="175"/>
      <c r="D190" s="175"/>
      <c r="E190" s="175"/>
      <c r="F190" s="175"/>
      <c r="G190" s="175"/>
      <c r="H190" s="175"/>
      <c r="I190" s="175"/>
      <c r="J190" s="175"/>
      <c r="K190" s="175"/>
      <c r="L190" s="175"/>
      <c r="M190" s="175"/>
      <c r="N190" s="176">
        <f t="shared" ref="N190:N195" si="66">SUM(B190:M190)</f>
        <v>0</v>
      </c>
      <c r="O190" s="176">
        <f t="shared" ref="O190:O195" si="67">N190/COLUMNS(B190:M190)</f>
        <v>0</v>
      </c>
    </row>
    <row r="191" spans="1:15" s="161" customFormat="1">
      <c r="A191" s="184" t="s">
        <v>330</v>
      </c>
      <c r="B191" s="175"/>
      <c r="C191" s="175"/>
      <c r="D191" s="175"/>
      <c r="E191" s="175"/>
      <c r="F191" s="175"/>
      <c r="G191" s="175"/>
      <c r="H191" s="175"/>
      <c r="I191" s="175"/>
      <c r="J191" s="175"/>
      <c r="K191" s="175"/>
      <c r="L191" s="175"/>
      <c r="M191" s="175"/>
      <c r="N191" s="176">
        <f t="shared" si="66"/>
        <v>0</v>
      </c>
      <c r="O191" s="176">
        <f t="shared" si="67"/>
        <v>0</v>
      </c>
    </row>
    <row r="192" spans="1:15" s="179" customFormat="1">
      <c r="A192" s="184" t="s">
        <v>325</v>
      </c>
      <c r="B192" s="175"/>
      <c r="C192" s="175"/>
      <c r="D192" s="175"/>
      <c r="E192" s="175"/>
      <c r="F192" s="175"/>
      <c r="G192" s="175"/>
      <c r="H192" s="175"/>
      <c r="I192" s="175"/>
      <c r="J192" s="175"/>
      <c r="K192" s="175"/>
      <c r="L192" s="175"/>
      <c r="M192" s="175"/>
      <c r="N192" s="176">
        <f t="shared" si="66"/>
        <v>0</v>
      </c>
      <c r="O192" s="176">
        <f t="shared" si="67"/>
        <v>0</v>
      </c>
    </row>
    <row r="193" spans="1:15" s="179" customFormat="1">
      <c r="A193" s="184" t="s">
        <v>331</v>
      </c>
      <c r="B193" s="175"/>
      <c r="C193" s="175"/>
      <c r="D193" s="175"/>
      <c r="E193" s="175"/>
      <c r="F193" s="175"/>
      <c r="G193" s="175"/>
      <c r="H193" s="175"/>
      <c r="I193" s="175"/>
      <c r="J193" s="175"/>
      <c r="K193" s="175"/>
      <c r="L193" s="175"/>
      <c r="M193" s="175"/>
      <c r="N193" s="176">
        <f t="shared" si="66"/>
        <v>0</v>
      </c>
      <c r="O193" s="176">
        <f t="shared" si="67"/>
        <v>0</v>
      </c>
    </row>
    <row r="194" spans="1:15" s="179" customFormat="1">
      <c r="A194" s="184" t="s">
        <v>102</v>
      </c>
      <c r="B194" s="175"/>
      <c r="C194" s="175"/>
      <c r="D194" s="175"/>
      <c r="E194" s="175"/>
      <c r="F194" s="175"/>
      <c r="G194" s="175"/>
      <c r="H194" s="175"/>
      <c r="I194" s="175"/>
      <c r="J194" s="175"/>
      <c r="K194" s="175"/>
      <c r="L194" s="175"/>
      <c r="M194" s="175"/>
      <c r="N194" s="176">
        <f t="shared" si="66"/>
        <v>0</v>
      </c>
      <c r="O194" s="176">
        <f t="shared" si="67"/>
        <v>0</v>
      </c>
    </row>
    <row r="195" spans="1:15" s="179" customFormat="1" ht="15" thickBot="1">
      <c r="A195" s="184" t="s">
        <v>139</v>
      </c>
      <c r="B195" s="175"/>
      <c r="C195" s="175"/>
      <c r="D195" s="175"/>
      <c r="E195" s="175"/>
      <c r="F195" s="175"/>
      <c r="G195" s="175"/>
      <c r="H195" s="175"/>
      <c r="I195" s="175"/>
      <c r="J195" s="175"/>
      <c r="K195" s="175"/>
      <c r="L195" s="175"/>
      <c r="M195" s="175"/>
      <c r="N195" s="176">
        <f t="shared" si="66"/>
        <v>0</v>
      </c>
      <c r="O195" s="176">
        <f t="shared" si="67"/>
        <v>0</v>
      </c>
    </row>
    <row r="196" spans="1:15" s="179" customFormat="1" ht="15" thickTop="1">
      <c r="A196" s="185" t="str">
        <f>"Total "&amp;$A$189</f>
        <v>Total VACATION</v>
      </c>
      <c r="B196" s="186">
        <f>SUM(B190:B195)</f>
        <v>0</v>
      </c>
      <c r="C196" s="186">
        <f t="shared" ref="C196:O196" si="68">SUM(C190:C195)</f>
        <v>0</v>
      </c>
      <c r="D196" s="186">
        <f t="shared" si="68"/>
        <v>0</v>
      </c>
      <c r="E196" s="186">
        <f t="shared" si="68"/>
        <v>0</v>
      </c>
      <c r="F196" s="186">
        <f t="shared" si="68"/>
        <v>0</v>
      </c>
      <c r="G196" s="186">
        <f t="shared" si="68"/>
        <v>0</v>
      </c>
      <c r="H196" s="186">
        <f t="shared" si="68"/>
        <v>0</v>
      </c>
      <c r="I196" s="186">
        <f t="shared" si="68"/>
        <v>0</v>
      </c>
      <c r="J196" s="186">
        <f t="shared" si="68"/>
        <v>0</v>
      </c>
      <c r="K196" s="186">
        <f t="shared" si="68"/>
        <v>0</v>
      </c>
      <c r="L196" s="186">
        <f t="shared" si="68"/>
        <v>0</v>
      </c>
      <c r="M196" s="186">
        <f t="shared" si="68"/>
        <v>0</v>
      </c>
      <c r="N196" s="186">
        <f t="shared" si="68"/>
        <v>0</v>
      </c>
      <c r="O196" s="186">
        <f t="shared" si="68"/>
        <v>0</v>
      </c>
    </row>
    <row r="197" spans="1:15" s="179" customFormat="1" ht="12">
      <c r="A197" s="187" t="s">
        <v>300</v>
      </c>
      <c r="B197" s="188">
        <f>B196/B$8</f>
        <v>0</v>
      </c>
      <c r="C197" s="188">
        <f t="shared" ref="C197:O197" si="69">C196/C$8</f>
        <v>0</v>
      </c>
      <c r="D197" s="188">
        <f t="shared" si="69"/>
        <v>0</v>
      </c>
      <c r="E197" s="188">
        <f t="shared" si="69"/>
        <v>0</v>
      </c>
      <c r="F197" s="188">
        <f t="shared" si="69"/>
        <v>0</v>
      </c>
      <c r="G197" s="188">
        <f t="shared" si="69"/>
        <v>0</v>
      </c>
      <c r="H197" s="188">
        <f t="shared" si="69"/>
        <v>0</v>
      </c>
      <c r="I197" s="188">
        <f t="shared" si="69"/>
        <v>0</v>
      </c>
      <c r="J197" s="188">
        <f t="shared" si="69"/>
        <v>0</v>
      </c>
      <c r="K197" s="188">
        <f t="shared" si="69"/>
        <v>0</v>
      </c>
      <c r="L197" s="188">
        <f t="shared" si="69"/>
        <v>0</v>
      </c>
      <c r="M197" s="188">
        <f t="shared" si="69"/>
        <v>0</v>
      </c>
      <c r="N197" s="188">
        <f t="shared" si="69"/>
        <v>0</v>
      </c>
      <c r="O197" s="188">
        <f t="shared" si="69"/>
        <v>0</v>
      </c>
    </row>
    <row r="198" spans="1:15" s="179" customFormat="1" ht="12">
      <c r="A198" s="193"/>
      <c r="B198" s="161"/>
      <c r="C198" s="161"/>
      <c r="D198" s="161"/>
      <c r="E198" s="161"/>
      <c r="F198" s="161"/>
      <c r="G198" s="161"/>
      <c r="H198" s="161"/>
      <c r="I198" s="161"/>
      <c r="J198" s="161"/>
      <c r="K198" s="161"/>
      <c r="L198" s="161"/>
      <c r="M198" s="161"/>
      <c r="N198" s="161"/>
      <c r="O198" s="161"/>
    </row>
    <row r="199" spans="1:15">
      <c r="A199" s="182" t="s">
        <v>267</v>
      </c>
      <c r="B199" s="183" t="str">
        <f>B$6</f>
        <v>Jan</v>
      </c>
      <c r="C199" s="183" t="str">
        <f t="shared" ref="C199:M199" si="70">C$6</f>
        <v>Feb</v>
      </c>
      <c r="D199" s="183" t="str">
        <f t="shared" si="70"/>
        <v>Mar</v>
      </c>
      <c r="E199" s="183" t="str">
        <f t="shared" si="70"/>
        <v>Apr</v>
      </c>
      <c r="F199" s="183" t="str">
        <f t="shared" si="70"/>
        <v>May</v>
      </c>
      <c r="G199" s="183" t="str">
        <f t="shared" si="70"/>
        <v>Jun</v>
      </c>
      <c r="H199" s="183" t="str">
        <f t="shared" si="70"/>
        <v>Jul</v>
      </c>
      <c r="I199" s="183" t="str">
        <f t="shared" si="70"/>
        <v>Aug</v>
      </c>
      <c r="J199" s="183" t="str">
        <f t="shared" si="70"/>
        <v>Sep</v>
      </c>
      <c r="K199" s="183" t="str">
        <f t="shared" si="70"/>
        <v>Oct</v>
      </c>
      <c r="L199" s="183" t="str">
        <f t="shared" si="70"/>
        <v>Nov</v>
      </c>
      <c r="M199" s="183" t="str">
        <f t="shared" si="70"/>
        <v>Dec</v>
      </c>
      <c r="N199" s="183" t="s">
        <v>292</v>
      </c>
      <c r="O199" s="183" t="s">
        <v>293</v>
      </c>
    </row>
    <row r="200" spans="1:15" s="179" customFormat="1">
      <c r="A200" s="184" t="s">
        <v>130</v>
      </c>
      <c r="B200" s="175"/>
      <c r="C200" s="175"/>
      <c r="D200" s="175"/>
      <c r="E200" s="175"/>
      <c r="F200" s="175"/>
      <c r="G200" s="175"/>
      <c r="H200" s="175"/>
      <c r="I200" s="175"/>
      <c r="J200" s="175"/>
      <c r="K200" s="175"/>
      <c r="L200" s="175"/>
      <c r="M200" s="175"/>
      <c r="N200" s="176">
        <f>SUM(B200:M200)</f>
        <v>0</v>
      </c>
      <c r="O200" s="176">
        <f>N200/COLUMNS(B200:M200)</f>
        <v>0</v>
      </c>
    </row>
    <row r="201" spans="1:15" s="179" customFormat="1">
      <c r="A201" s="184" t="s">
        <v>110</v>
      </c>
      <c r="B201" s="175"/>
      <c r="C201" s="175"/>
      <c r="D201" s="175"/>
      <c r="E201" s="175"/>
      <c r="F201" s="175"/>
      <c r="G201" s="175"/>
      <c r="H201" s="175"/>
      <c r="I201" s="175"/>
      <c r="J201" s="175"/>
      <c r="K201" s="175"/>
      <c r="L201" s="175"/>
      <c r="M201" s="175"/>
      <c r="N201" s="176">
        <f>SUM(B201:M201)</f>
        <v>0</v>
      </c>
      <c r="O201" s="176">
        <f>N201/COLUMNS(B201:M201)</f>
        <v>0</v>
      </c>
    </row>
    <row r="202" spans="1:15" s="179" customFormat="1">
      <c r="A202" s="184" t="s">
        <v>139</v>
      </c>
      <c r="B202" s="175"/>
      <c r="C202" s="175"/>
      <c r="D202" s="175"/>
      <c r="E202" s="175"/>
      <c r="F202" s="175"/>
      <c r="G202" s="175"/>
      <c r="H202" s="175"/>
      <c r="I202" s="175"/>
      <c r="J202" s="175"/>
      <c r="K202" s="175"/>
      <c r="L202" s="175"/>
      <c r="M202" s="175"/>
      <c r="N202" s="176">
        <f>SUM(B202:M202)</f>
        <v>0</v>
      </c>
      <c r="O202" s="176">
        <f>N202/COLUMNS(B202:M202)</f>
        <v>0</v>
      </c>
    </row>
    <row r="203" spans="1:15" s="179" customFormat="1">
      <c r="A203" s="184" t="s">
        <v>139</v>
      </c>
      <c r="B203" s="175"/>
      <c r="C203" s="175"/>
      <c r="D203" s="175"/>
      <c r="E203" s="175"/>
      <c r="F203" s="175"/>
      <c r="G203" s="175"/>
      <c r="H203" s="175"/>
      <c r="I203" s="175"/>
      <c r="J203" s="175"/>
      <c r="K203" s="175"/>
      <c r="L203" s="175"/>
      <c r="M203" s="175"/>
      <c r="N203" s="176">
        <f>SUM(B203:M203)</f>
        <v>0</v>
      </c>
      <c r="O203" s="176">
        <f>N203/COLUMNS(B203:M203)</f>
        <v>0</v>
      </c>
    </row>
    <row r="204" spans="1:15" s="179" customFormat="1" ht="15" thickBot="1">
      <c r="A204" s="184" t="s">
        <v>139</v>
      </c>
      <c r="B204" s="175"/>
      <c r="C204" s="175"/>
      <c r="D204" s="175"/>
      <c r="E204" s="175"/>
      <c r="F204" s="175"/>
      <c r="G204" s="175"/>
      <c r="H204" s="175"/>
      <c r="I204" s="175"/>
      <c r="J204" s="175"/>
      <c r="K204" s="175"/>
      <c r="L204" s="175"/>
      <c r="M204" s="175"/>
      <c r="N204" s="176">
        <f>SUM(B204:M204)</f>
        <v>0</v>
      </c>
      <c r="O204" s="176">
        <f>N204/COLUMNS(B204:M204)</f>
        <v>0</v>
      </c>
    </row>
    <row r="205" spans="1:15" s="179" customFormat="1" ht="15" thickTop="1">
      <c r="A205" s="185" t="str">
        <f>"Total "&amp;$A$199</f>
        <v>Total MISCELLANEOUS</v>
      </c>
      <c r="B205" s="186">
        <f t="shared" ref="B205:O205" si="71">SUM(B200:B204)</f>
        <v>0</v>
      </c>
      <c r="C205" s="186">
        <f t="shared" si="71"/>
        <v>0</v>
      </c>
      <c r="D205" s="186">
        <f t="shared" si="71"/>
        <v>0</v>
      </c>
      <c r="E205" s="186">
        <f t="shared" si="71"/>
        <v>0</v>
      </c>
      <c r="F205" s="186">
        <f t="shared" si="71"/>
        <v>0</v>
      </c>
      <c r="G205" s="186">
        <f t="shared" si="71"/>
        <v>0</v>
      </c>
      <c r="H205" s="186">
        <f t="shared" si="71"/>
        <v>0</v>
      </c>
      <c r="I205" s="186">
        <f t="shared" si="71"/>
        <v>0</v>
      </c>
      <c r="J205" s="186">
        <f t="shared" si="71"/>
        <v>0</v>
      </c>
      <c r="K205" s="186">
        <f t="shared" si="71"/>
        <v>0</v>
      </c>
      <c r="L205" s="186">
        <f t="shared" si="71"/>
        <v>0</v>
      </c>
      <c r="M205" s="186">
        <f t="shared" si="71"/>
        <v>0</v>
      </c>
      <c r="N205" s="186">
        <f t="shared" si="71"/>
        <v>0</v>
      </c>
      <c r="O205" s="186">
        <f t="shared" si="71"/>
        <v>0</v>
      </c>
    </row>
    <row r="206" spans="1:15" s="179" customFormat="1" ht="12">
      <c r="A206" s="187" t="s">
        <v>300</v>
      </c>
      <c r="B206" s="188">
        <f>B205/B$8</f>
        <v>0</v>
      </c>
      <c r="C206" s="188">
        <f t="shared" ref="C206:O206" si="72">C205/C$8</f>
        <v>0</v>
      </c>
      <c r="D206" s="188">
        <f t="shared" si="72"/>
        <v>0</v>
      </c>
      <c r="E206" s="188">
        <f t="shared" si="72"/>
        <v>0</v>
      </c>
      <c r="F206" s="188">
        <f t="shared" si="72"/>
        <v>0</v>
      </c>
      <c r="G206" s="188">
        <f t="shared" si="72"/>
        <v>0</v>
      </c>
      <c r="H206" s="188">
        <f t="shared" si="72"/>
        <v>0</v>
      </c>
      <c r="I206" s="188">
        <f t="shared" si="72"/>
        <v>0</v>
      </c>
      <c r="J206" s="188">
        <f t="shared" si="72"/>
        <v>0</v>
      </c>
      <c r="K206" s="188">
        <f t="shared" si="72"/>
        <v>0</v>
      </c>
      <c r="L206" s="188">
        <f t="shared" si="72"/>
        <v>0</v>
      </c>
      <c r="M206" s="188">
        <f t="shared" si="72"/>
        <v>0</v>
      </c>
      <c r="N206" s="188">
        <f t="shared" si="72"/>
        <v>0</v>
      </c>
      <c r="O206" s="188">
        <f t="shared" si="72"/>
        <v>0</v>
      </c>
    </row>
  </sheetData>
  <mergeCells count="1">
    <mergeCell ref="A1:O1"/>
  </mergeCells>
  <printOptions horizontalCentered="1"/>
  <pageMargins left="0.5" right="0.5" top="0.5" bottom="0.5" header="0.5" footer="0.25"/>
  <pageSetup scale="93" fitToHeight="0" orientation="landscape"/>
  <headerFooter alignWithMargins="0"/>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1"/>
  <sheetViews>
    <sheetView workbookViewId="0">
      <selection activeCell="R33" sqref="R33"/>
    </sheetView>
  </sheetViews>
  <sheetFormatPr baseColWidth="10" defaultColWidth="8.83203125" defaultRowHeight="13"/>
  <cols>
    <col min="1" max="1" width="4.5" style="111" customWidth="1"/>
    <col min="2" max="2" width="27.1640625" style="111" customWidth="1"/>
    <col min="3" max="3" width="18.5" style="111" customWidth="1"/>
    <col min="4" max="4" width="5.33203125" style="111" customWidth="1"/>
    <col min="5" max="5" width="7.83203125" style="111" bestFit="1" customWidth="1"/>
    <col min="6" max="7" width="10.1640625" style="111" customWidth="1"/>
    <col min="8" max="16384" width="8.83203125" style="111"/>
  </cols>
  <sheetData>
    <row r="1" spans="1:8" s="110" customFormat="1" ht="24" customHeight="1">
      <c r="A1" s="109" t="s">
        <v>332</v>
      </c>
      <c r="B1" s="109"/>
      <c r="C1" s="109"/>
      <c r="D1" s="109"/>
      <c r="E1" s="109"/>
      <c r="F1" s="109"/>
      <c r="G1" s="109"/>
      <c r="H1" s="109"/>
    </row>
    <row r="2" spans="1:8">
      <c r="A2" s="199"/>
      <c r="B2" s="199"/>
      <c r="H2" s="112"/>
    </row>
    <row r="5" spans="1:8" s="113" customFormat="1" ht="16">
      <c r="B5" s="114" t="s">
        <v>333</v>
      </c>
      <c r="C5" s="114"/>
      <c r="E5" s="115" t="s">
        <v>334</v>
      </c>
      <c r="F5" s="115" t="s">
        <v>335</v>
      </c>
      <c r="G5" s="115" t="s">
        <v>336</v>
      </c>
    </row>
    <row r="6" spans="1:8" ht="16">
      <c r="B6" s="116" t="s">
        <v>337</v>
      </c>
      <c r="C6" s="117">
        <v>5000</v>
      </c>
      <c r="E6" s="118">
        <v>12</v>
      </c>
      <c r="F6" s="119">
        <f t="shared" ref="F6:F13" si="0">PMT($C$7/12,E6,-$C$6)</f>
        <v>432.63373049069025</v>
      </c>
      <c r="G6" s="119">
        <f t="shared" ref="G6:G13" si="1">(E6*F6)-$C$6</f>
        <v>191.60476588828351</v>
      </c>
    </row>
    <row r="7" spans="1:8" ht="16">
      <c r="B7" s="116" t="s">
        <v>338</v>
      </c>
      <c r="C7" s="120">
        <v>7.0000000000000007E-2</v>
      </c>
      <c r="E7" s="118">
        <v>18</v>
      </c>
      <c r="F7" s="119">
        <f t="shared" si="0"/>
        <v>293.42493128816506</v>
      </c>
      <c r="G7" s="119">
        <f t="shared" si="1"/>
        <v>281.64876318697134</v>
      </c>
      <c r="H7" s="121"/>
    </row>
    <row r="8" spans="1:8" ht="16">
      <c r="B8" s="122" t="s">
        <v>339</v>
      </c>
      <c r="C8" s="123">
        <f>C6*C7/12</f>
        <v>29.166666666666671</v>
      </c>
      <c r="E8" s="118">
        <v>24</v>
      </c>
      <c r="F8" s="119">
        <f t="shared" si="0"/>
        <v>223.86289551572708</v>
      </c>
      <c r="G8" s="119">
        <f t="shared" si="1"/>
        <v>372.70949237744935</v>
      </c>
    </row>
    <row r="9" spans="1:8" ht="14">
      <c r="B9" s="124"/>
      <c r="C9" s="125"/>
      <c r="E9" s="118">
        <v>30</v>
      </c>
      <c r="F9" s="119">
        <f t="shared" si="0"/>
        <v>182.1595362445469</v>
      </c>
      <c r="G9" s="119">
        <f t="shared" si="1"/>
        <v>464.78608733640704</v>
      </c>
    </row>
    <row r="10" spans="1:8" ht="14">
      <c r="B10" s="126"/>
      <c r="C10" s="127"/>
      <c r="E10" s="118">
        <v>36</v>
      </c>
      <c r="F10" s="119">
        <f t="shared" si="0"/>
        <v>154.38548432685971</v>
      </c>
      <c r="G10" s="119">
        <f t="shared" si="1"/>
        <v>557.87743576694993</v>
      </c>
    </row>
    <row r="11" spans="1:8" ht="16">
      <c r="B11" s="114" t="s">
        <v>340</v>
      </c>
      <c r="C11" s="114"/>
      <c r="E11" s="118">
        <v>42</v>
      </c>
      <c r="F11" s="119">
        <f t="shared" si="0"/>
        <v>134.57100428960166</v>
      </c>
      <c r="G11" s="119">
        <f t="shared" si="1"/>
        <v>651.98218016326973</v>
      </c>
    </row>
    <row r="12" spans="1:8" ht="16">
      <c r="B12" s="116" t="s">
        <v>341</v>
      </c>
      <c r="C12" s="128">
        <v>200</v>
      </c>
      <c r="E12" s="118">
        <v>54</v>
      </c>
      <c r="F12" s="119">
        <f t="shared" si="0"/>
        <v>108.20787422311892</v>
      </c>
      <c r="G12" s="119">
        <f t="shared" si="1"/>
        <v>843.22520804842134</v>
      </c>
    </row>
    <row r="13" spans="1:8">
      <c r="B13" s="200" t="s">
        <v>342</v>
      </c>
      <c r="C13" s="200"/>
      <c r="E13" s="118">
        <v>60</v>
      </c>
      <c r="F13" s="119">
        <f t="shared" si="0"/>
        <v>99.005992701747672</v>
      </c>
      <c r="G13" s="119">
        <f t="shared" si="1"/>
        <v>940.35956210486074</v>
      </c>
    </row>
    <row r="14" spans="1:8">
      <c r="B14" s="129"/>
      <c r="C14" s="130"/>
    </row>
    <row r="15" spans="1:8" ht="16">
      <c r="B15" s="131" t="s">
        <v>343</v>
      </c>
      <c r="C15" s="132">
        <f>IF(C12=0," - ",NPER(C7/12,C12,-C6))</f>
        <v>27.100842790202556</v>
      </c>
    </row>
    <row r="16" spans="1:8" ht="16">
      <c r="B16" s="131"/>
      <c r="C16" s="133" t="str">
        <f>"("&amp;ROUND(C15/12,2)&amp;" years)"</f>
        <v>(2.26 years)</v>
      </c>
    </row>
    <row r="17" spans="1:4" ht="16">
      <c r="B17" s="122" t="s">
        <v>344</v>
      </c>
      <c r="C17" s="134">
        <f>IF(C12=0," - ",C15*C12-C6)</f>
        <v>420.16855804051102</v>
      </c>
      <c r="D17" s="135"/>
    </row>
    <row r="18" spans="1:4">
      <c r="B18" s="129"/>
      <c r="C18" s="129"/>
    </row>
    <row r="20" spans="1:4" ht="16">
      <c r="B20" s="114" t="s">
        <v>345</v>
      </c>
      <c r="C20" s="114"/>
    </row>
    <row r="21" spans="1:4" ht="16">
      <c r="B21" s="116" t="s">
        <v>346</v>
      </c>
      <c r="C21" s="136">
        <v>36</v>
      </c>
    </row>
    <row r="22" spans="1:4">
      <c r="B22" s="129"/>
      <c r="C22" s="137" t="str">
        <f>"("&amp;ROUND(C21/12,2)&amp;" years)"</f>
        <v>(3 years)</v>
      </c>
    </row>
    <row r="23" spans="1:4">
      <c r="B23" s="129"/>
      <c r="C23" s="130"/>
    </row>
    <row r="24" spans="1:4" ht="16">
      <c r="B24" s="131" t="s">
        <v>341</v>
      </c>
      <c r="C24" s="138">
        <f>IF(C21=0," - ",PMT(C7/12,C21,-C6))</f>
        <v>154.38548432685971</v>
      </c>
    </row>
    <row r="25" spans="1:4" ht="16">
      <c r="B25" s="122" t="s">
        <v>344</v>
      </c>
      <c r="C25" s="123">
        <f>IF(C21=0," - ",C24*C21-C6)</f>
        <v>557.87743576694993</v>
      </c>
    </row>
    <row r="26" spans="1:4">
      <c r="C26" s="139"/>
    </row>
    <row r="28" spans="1:4" ht="15" customHeight="1">
      <c r="A28" s="140"/>
      <c r="B28" s="141"/>
      <c r="C28" s="141"/>
      <c r="D28" s="142"/>
    </row>
    <row r="29" spans="1:4">
      <c r="A29" s="141"/>
      <c r="C29" s="143" t="s">
        <v>209</v>
      </c>
      <c r="D29" s="141"/>
    </row>
    <row r="30" spans="1:4">
      <c r="A30" s="141"/>
      <c r="D30" s="141"/>
    </row>
    <row r="31" spans="1:4">
      <c r="A31" s="144"/>
    </row>
  </sheetData>
  <mergeCells count="2">
    <mergeCell ref="A2:B2"/>
    <mergeCell ref="B13:C13"/>
  </mergeCells>
  <dataValidations count="1">
    <dataValidation type="decimal" errorStyle="information" operator="greaterThan" allowBlank="1" showInputMessage="1" showErrorMessage="1" errorTitle="Payment Too Low" error="The amount entered is too low to pay off your current credit balance. It must be greater than the interest-only amount." sqref="C12" xr:uid="{00000000-0002-0000-0400-000000000000}">
      <formula1>#REF!/12*#REF!</formula1>
    </dataValidation>
  </dataValidations>
  <hyperlinks>
    <hyperlink ref="C2" r:id="rId1" display="Financial Calculators by Vertex42.com" xr:uid="{00000000-0004-0000-0400-000000000000}"/>
  </hyperlinks>
  <printOptions horizontalCentered="1"/>
  <pageMargins left="0.35" right="0.35" top="0.75" bottom="1" header="0.5" footer="0.5"/>
  <pageSetup orientation="portrait"/>
  <headerFooter alignWithMargins="0">
    <oddFooter>&amp;L&amp;8http://www.vertex42.com/Calculators/credit-card-payoff-calculator.html&amp;R&amp;8© 2008 Vertex42 LLC</oddFooter>
  </headerFooter>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HomeBudgetWorksheet</vt:lpstr>
      <vt:lpstr>Comments on Budget</vt:lpstr>
      <vt:lpstr>Budget</vt:lpstr>
      <vt:lpstr>Family Budget</vt:lpstr>
      <vt:lpstr>CreditCardPayoff</vt:lpstr>
      <vt:lpstr>CreditCardPayoff!Print_Area</vt:lpstr>
      <vt:lpstr>'Family Budget'!Print_Area</vt:lpstr>
      <vt:lpstr>HomeBudgetWorksheet!Print_Area</vt:lpstr>
      <vt:lpstr>valuevx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Home Budget Worksheet</dc:title>
  <dc:creator>Eric Bray and Jon Wittwer</dc:creator>
  <cp:lastModifiedBy>Scott Brown</cp:lastModifiedBy>
  <cp:lastPrinted>2014-07-07T03:12:28Z</cp:lastPrinted>
  <dcterms:created xsi:type="dcterms:W3CDTF">2007-02-03T01:51:56Z</dcterms:created>
  <dcterms:modified xsi:type="dcterms:W3CDTF">2023-12-11T20:38:24Z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1686783133</vt:i4>
  </property>
  <property fmtid="{D5CDD505-2E9C-101B-9397-08002B2CF9AE}" pid="3" name="_EmailSubject">
    <vt:lpwstr>A Spreadsheet Template for your Site.</vt:lpwstr>
  </property>
  <property fmtid="{D5CDD505-2E9C-101B-9397-08002B2CF9AE}" pid="4" name="_AuthorEmail">
    <vt:lpwstr>ewbray@cavtel.net</vt:lpwstr>
  </property>
  <property fmtid="{D5CDD505-2E9C-101B-9397-08002B2CF9AE}" pid="5" name="_AuthorEmailDisplayName">
    <vt:lpwstr>Eric Bray</vt:lpwstr>
  </property>
  <property fmtid="{D5CDD505-2E9C-101B-9397-08002B2CF9AE}" pid="6" name="_ReviewingToolsShownOnce">
    <vt:lpwstr/>
  </property>
</Properties>
</file>